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M:\Payroll\Website Information\Documents on the Web\"/>
    </mc:Choice>
  </mc:AlternateContent>
  <xr:revisionPtr revIDLastSave="0" documentId="8_{AE41A9DE-AA50-4B3F-B920-E2BF59CC8DF7}" xr6:coauthVersionLast="47" xr6:coauthVersionMax="47" xr10:uidLastSave="{00000000-0000-0000-0000-000000000000}"/>
  <workbookProtection workbookAlgorithmName="SHA-512" workbookHashValue="aGDkDKvxBILA62fMoD50AtH+xkUajgs61+R30e4lLfVpYnokYcydpkPy6Fs7wiFBk8R/oahpzzVy3QwBjKjhsw==" workbookSaltValue="9sZiBGLqZKRLHpRtOfFJhg==" workbookSpinCount="100000" lockStructure="1"/>
  <bookViews>
    <workbookView xWindow="-120" yWindow="-120" windowWidth="29040" windowHeight="15840" xr2:uid="{00000000-000D-0000-FFFF-FFFF00000000}"/>
  </bookViews>
  <sheets>
    <sheet name="Form" sheetId="1" r:id="rId1"/>
    <sheet name="Sheet1" sheetId="2" state="hidden" r:id="rId2"/>
  </sheets>
  <definedNames>
    <definedName name="_xlnm.Print_Area" localSheetId="0">Form!$A$1:$H$59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9" i="1" l="1"/>
  <c r="D40" i="1"/>
  <c r="D42" i="1"/>
  <c r="D41" i="1"/>
  <c r="F32" i="1"/>
  <c r="F31" i="1"/>
  <c r="G53" i="1"/>
  <c r="H40" i="1"/>
  <c r="H42" i="1"/>
  <c r="H41" i="1"/>
  <c r="D9" i="2"/>
  <c r="D2" i="2"/>
  <c r="C30" i="1"/>
  <c r="G49" i="1"/>
  <c r="C29" i="1"/>
  <c r="B22" i="2"/>
  <c r="D22" i="2"/>
  <c r="B31" i="2"/>
  <c r="B27" i="2"/>
  <c r="B21" i="2"/>
  <c r="B15" i="2"/>
  <c r="B8" i="2"/>
  <c r="B1" i="2"/>
  <c r="G52" i="1"/>
  <c r="G51" i="1"/>
  <c r="B16" i="2"/>
  <c r="D16" i="2"/>
  <c r="B9" i="2"/>
  <c r="G54" i="1"/>
  <c r="B24" i="2"/>
  <c r="B23" i="2"/>
  <c r="B18" i="2"/>
  <c r="B17" i="2"/>
  <c r="B11" i="2"/>
  <c r="B10" i="2"/>
  <c r="E40" i="1"/>
  <c r="E39" i="1"/>
  <c r="E41" i="1"/>
  <c r="F39" i="1"/>
  <c r="E42" i="1"/>
  <c r="I8" i="1"/>
  <c r="I9" i="1"/>
  <c r="D28" i="2"/>
  <c r="B32" i="2"/>
  <c r="D32" i="2"/>
  <c r="G42" i="1"/>
  <c r="F42" i="1"/>
  <c r="F41" i="1"/>
  <c r="G41" i="1"/>
  <c r="F40" i="1"/>
  <c r="G40" i="1"/>
  <c r="D35" i="2"/>
  <c r="D37" i="2"/>
  <c r="B34" i="2"/>
  <c r="B33" i="2"/>
  <c r="F43" i="1"/>
  <c r="A10" i="1"/>
  <c r="H24" i="1"/>
  <c r="H22" i="1"/>
  <c r="H26" i="1"/>
  <c r="B26" i="1"/>
  <c r="D61" i="1"/>
  <c r="B41" i="2"/>
  <c r="B40" i="2"/>
  <c r="B42" i="2"/>
  <c r="B39" i="2"/>
  <c r="B51" i="2"/>
  <c r="G39" i="1"/>
  <c r="G43" i="1"/>
  <c r="H39" i="1"/>
  <c r="J40" i="1"/>
  <c r="J41" i="1"/>
  <c r="J42" i="1"/>
</calcChain>
</file>

<file path=xl/sharedStrings.xml><?xml version="1.0" encoding="utf-8"?>
<sst xmlns="http://schemas.openxmlformats.org/spreadsheetml/2006/main" count="194" uniqueCount="160">
  <si>
    <t>First Name</t>
  </si>
  <si>
    <t>Surname</t>
  </si>
  <si>
    <t>Phone Number</t>
  </si>
  <si>
    <t>Date of Birth</t>
  </si>
  <si>
    <t>Bank Name</t>
  </si>
  <si>
    <t>Name of Account Holder</t>
  </si>
  <si>
    <t>Bank Address</t>
  </si>
  <si>
    <t>BIC / Swift Code</t>
  </si>
  <si>
    <t>IBAN</t>
  </si>
  <si>
    <t>Grand Total for Fee (EURO)</t>
  </si>
  <si>
    <t>Requested By:</t>
  </si>
  <si>
    <t>Date Authorised:</t>
  </si>
  <si>
    <t>Number of KM</t>
  </si>
  <si>
    <t>Cost Centre:</t>
  </si>
  <si>
    <t>Car Mileage</t>
  </si>
  <si>
    <t>Country</t>
  </si>
  <si>
    <t>Q. 1</t>
  </si>
  <si>
    <t>Q. 3</t>
  </si>
  <si>
    <t>Q. 2</t>
  </si>
  <si>
    <t>Q. 4</t>
  </si>
  <si>
    <t>(DD-MMM-YY)</t>
  </si>
  <si>
    <t>Q. 5</t>
  </si>
  <si>
    <t>Click here for "How to know if you are resident for tax purposes"</t>
  </si>
  <si>
    <t>Guidance for non-tax residents is outlined on this link</t>
  </si>
  <si>
    <t>Guidance for tax residents is outlined on this link</t>
  </si>
  <si>
    <t>XE Currency Converter</t>
  </si>
  <si>
    <t>If expenses are in foreign currency you must convert the value on the receipt into Euro. You may use XE currency converter to assist you.</t>
  </si>
  <si>
    <t>Rate / Amount (Euro)</t>
  </si>
  <si>
    <t>Web links to more information</t>
  </si>
  <si>
    <t>Details of information required for the form above</t>
  </si>
  <si>
    <t>Note Number:</t>
  </si>
  <si>
    <t>Your Bank Account Details</t>
  </si>
  <si>
    <t>Approver must email this form to</t>
  </si>
  <si>
    <t>Sort Code:</t>
  </si>
  <si>
    <t>Bank Account Number</t>
  </si>
  <si>
    <t>Date Travel Commenced</t>
  </si>
  <si>
    <t>Date of Expenses</t>
  </si>
  <si>
    <t>Exp. Amount in (Euro)</t>
  </si>
  <si>
    <t>Type of Fee</t>
  </si>
  <si>
    <t>Post Number (For Office Use)</t>
  </si>
  <si>
    <t>Category Type (For Office Use)</t>
  </si>
  <si>
    <t>I don't have an IBAN</t>
  </si>
  <si>
    <t>No (Answer Q.2)</t>
  </si>
  <si>
    <t>Yes (Answer Q.3)</t>
  </si>
  <si>
    <t>Q. 6</t>
  </si>
  <si>
    <t>Yes (Answer Q.4)</t>
  </si>
  <si>
    <t>No (I don't wish to apply for a PPSN - Answer Q.4)</t>
  </si>
  <si>
    <t>Yes (Skip Q.2 &amp; Q.3 and Answer Q.4)</t>
  </si>
  <si>
    <t>Yes (Answer Q.5 and Q.6)</t>
  </si>
  <si>
    <t>No (Skip Q.5 and Q.6 and go to step 2)</t>
  </si>
  <si>
    <t>for warning message</t>
  </si>
  <si>
    <t>Click here and select from drop down list</t>
  </si>
  <si>
    <t>Email Address</t>
  </si>
  <si>
    <t>Class M (If your Irish income is less than 5% of your total worldwide income)</t>
  </si>
  <si>
    <t>Class A1 (For all other employees)</t>
  </si>
  <si>
    <t>Class J (If your PRSI Class is D; B; C or H with another public sector employer)</t>
  </si>
  <si>
    <t>PRSI Class</t>
  </si>
  <si>
    <t>Q1</t>
  </si>
  <si>
    <t>Q2</t>
  </si>
  <si>
    <t>Q3</t>
  </si>
  <si>
    <t>Q4</t>
  </si>
  <si>
    <t>Q5</t>
  </si>
  <si>
    <t>Q6</t>
  </si>
  <si>
    <t>Payroll</t>
  </si>
  <si>
    <t>Payroll / AP</t>
  </si>
  <si>
    <t>AP</t>
  </si>
  <si>
    <t>No (Skip Q.3 to Q.6 - Go to Step 2)</t>
  </si>
  <si>
    <t>Process for authorising payment</t>
  </si>
  <si>
    <t>Yes - Only enter details that have changed in step 2</t>
  </si>
  <si>
    <t>Part or all of the Fee Taxable</t>
  </si>
  <si>
    <t>Total should = 6</t>
  </si>
  <si>
    <t>Please complete step 1 to determine the correct payment process (Accounts Payable or Payroll)</t>
  </si>
  <si>
    <t>Step 1: Required Information Before Completing this form</t>
  </si>
  <si>
    <t>Did you travel to Ireland to carry out any duties?</t>
  </si>
  <si>
    <t>QA304 University Travel &amp; Subsistence Policy for Visitors</t>
  </si>
  <si>
    <t>1. No Fee only expenses paid 
2. Total Fee Not Taxable</t>
  </si>
  <si>
    <t>Fee Taxable in Ireland 
AP code: 2189</t>
  </si>
  <si>
    <t>Fee Non-Taxable in Ireland 
AP Code: 3921</t>
  </si>
  <si>
    <t>No - Go to step 3 as no changes to my personal and bank details</t>
  </si>
  <si>
    <t>Payroll Code:</t>
  </si>
  <si>
    <t>The form is designed with validations in order to assist you and ensure the required details are provided. You can only amend the fields that are unlocked for editing (white boxes). Please read each question and message carefully as this will help with any issues and queries.</t>
  </si>
  <si>
    <r>
      <rPr>
        <b/>
        <sz val="11"/>
        <color theme="1"/>
        <rFont val="Arial"/>
        <family val="2"/>
      </rPr>
      <t>Extern Examiner Reading Fee for Research Master Thesis</t>
    </r>
    <r>
      <rPr>
        <sz val="11"/>
        <color theme="1"/>
        <rFont val="Arial"/>
        <family val="2"/>
      </rPr>
      <t xml:space="preserve"> 
(Fee is €102 per thesis)</t>
    </r>
  </si>
  <si>
    <t>Description of Work</t>
  </si>
  <si>
    <t>*Expenses Receipts:</t>
  </si>
  <si>
    <t>The Authoriser for the cost centre must email this form to</t>
  </si>
  <si>
    <t xml:space="preserve"> Enter from and to journey
One way or return</t>
  </si>
  <si>
    <t xml:space="preserve"> [ Enter Journey details here ]</t>
  </si>
  <si>
    <t>Expenses Grand Total in EURO</t>
  </si>
  <si>
    <t>Payroll Code / AP GL Code</t>
  </si>
  <si>
    <r>
      <rPr>
        <b/>
        <sz val="11"/>
        <color theme="1"/>
        <rFont val="Arial"/>
        <family val="2"/>
      </rPr>
      <t>Doctorate Degree (PhD/ MD) Examination</t>
    </r>
    <r>
      <rPr>
        <sz val="11"/>
        <color theme="1"/>
        <rFont val="Arial"/>
        <family val="2"/>
      </rPr>
      <t xml:space="preserve"> 
(Fee is €216 per PHd/MD))</t>
    </r>
  </si>
  <si>
    <t>Home Address Line 1</t>
  </si>
  <si>
    <t>Home Address Line 2</t>
  </si>
  <si>
    <t>Authorised By (Budget Holder):</t>
  </si>
  <si>
    <t>Enter Date of Currency Conversion</t>
  </si>
  <si>
    <r>
      <rPr>
        <b/>
        <sz val="12"/>
        <rFont val="Arial"/>
        <family val="2"/>
      </rPr>
      <t>For Tax residents</t>
    </r>
    <r>
      <rPr>
        <sz val="12"/>
        <rFont val="Arial"/>
        <family val="2"/>
      </rPr>
      <t xml:space="preserve"> - you will already have a PPS number and must provide it on this form when completing personal details in step 1. You must be taxed in Ireland for the full fee and the payment will be processed by payroll                                                        </t>
    </r>
  </si>
  <si>
    <r>
      <rPr>
        <b/>
        <sz val="12"/>
        <rFont val="Arial"/>
        <family val="2"/>
      </rPr>
      <t>For non-tax residents</t>
    </r>
    <r>
      <rPr>
        <sz val="12"/>
        <rFont val="Arial"/>
        <family val="2"/>
      </rPr>
      <t xml:space="preserve"> - if you do not have an Irish PPS number, leave this field blank. If you travelled to Ireland for this work then you may wish to apply for a PPS number to avoid paying the higher rate of tax. Please click on the link "guidance for non-tax residents" which provides information about how you will be taxed without a PPSN and how you apply for an Irish PPSN.</t>
    </r>
  </si>
  <si>
    <t>Click here for the log in page to access your payslip</t>
  </si>
  <si>
    <r>
      <rPr>
        <b/>
        <sz val="12"/>
        <rFont val="Arial"/>
        <family val="2"/>
      </rPr>
      <t>Payslip / Remittance</t>
    </r>
    <r>
      <rPr>
        <sz val="12"/>
        <rFont val="Arial"/>
        <family val="2"/>
      </rPr>
      <t xml:space="preserve">
Paid by Payroll - Your payslip is available on lline.
Paid by Accounts Payable - Your remittance will be emailed to you.</t>
    </r>
  </si>
  <si>
    <r>
      <rPr>
        <b/>
        <sz val="12"/>
        <color theme="1"/>
        <rFont val="Arial"/>
        <family val="2"/>
      </rPr>
      <t>Receipts for expenses</t>
    </r>
    <r>
      <rPr>
        <sz val="12"/>
        <color theme="1"/>
        <rFont val="Arial"/>
        <family val="2"/>
      </rPr>
      <t xml:space="preserve"> must be provided by external examiner to the exams office or by quality programme reviewer to the Programme Director. Travel and subsistence costs reclaimed will be processed, tax-free, in line with the university’s travel policy. All receipts must be retained by the Budget Holder for auditing purposes.</t>
    </r>
  </si>
  <si>
    <r>
      <rPr>
        <b/>
        <sz val="12"/>
        <rFont val="Arial"/>
        <family val="2"/>
      </rPr>
      <t>Taxable Fee</t>
    </r>
    <r>
      <rPr>
        <sz val="12"/>
        <rFont val="Arial"/>
        <family val="2"/>
      </rPr>
      <t xml:space="preserve"> 
The fee portion of your claim may be subject to Irish Income TAX, USC, PRSI, as per instructions from the Irish Revenue. The full fee will be taxable in Ireland for Irish tax residents. For non-Irish tax residents the taxable fee amount is based on the time spent in Ireland.</t>
    </r>
  </si>
  <si>
    <r>
      <rPr>
        <b/>
        <sz val="11"/>
        <color theme="1"/>
        <rFont val="Arial"/>
        <family val="2"/>
      </rPr>
      <t xml:space="preserve">Extern Examiner Visiting / Virtual Fee  </t>
    </r>
    <r>
      <rPr>
        <sz val="11"/>
        <color theme="1"/>
        <rFont val="Arial"/>
        <family val="2"/>
      </rPr>
      <t xml:space="preserve">
(Full days visiting University of Galway as a subject extern examiner (Undergraduate/Taught Masters/Research Masters)
The fee is €250 per day and maximum payment allowable per visit is two days.</t>
    </r>
  </si>
  <si>
    <t>ap@universityofgalway.ie</t>
  </si>
  <si>
    <t>Step 1 will confirm the payment process. If it's Accounts Payable then they can process payments to non SEPA bank accounts, however Payroll can only pay to SEPA/Revolut bank details.</t>
  </si>
  <si>
    <t>The person submitting this form to the finance department assumes responsibility for thoroughly reviewing the entire document and confirming the accurate entry of all required data.</t>
  </si>
  <si>
    <r>
      <rPr>
        <b/>
        <sz val="12"/>
        <color theme="1"/>
        <rFont val="Arial"/>
        <family val="2"/>
      </rPr>
      <t>If part of the fee is Taxable then the payment will be processed via payroll</t>
    </r>
    <r>
      <rPr>
        <sz val="12"/>
        <color theme="1"/>
        <rFont val="Arial"/>
        <family val="2"/>
      </rPr>
      <t>. Authoriser of the cost centre must ensure the form is complete in full, accurate, travel receipts are provided, adhere to University T&amp;S policy and rates. Then email this form to be processed by payroll.</t>
    </r>
  </si>
  <si>
    <r>
      <rPr>
        <b/>
        <sz val="12"/>
        <color theme="1"/>
        <rFont val="Arial"/>
        <family val="2"/>
      </rPr>
      <t>If there is no taxable fee then the payment will be processed via AP</t>
    </r>
    <r>
      <rPr>
        <sz val="12"/>
        <color theme="1"/>
        <rFont val="Arial"/>
        <family val="2"/>
      </rPr>
      <t>. Authoriser of the cost centre must ensure the form is complete in full, accurate, travel receipts are provided, adhere to University T&amp;S policy and rates. Then email this form to be processed by accounts payable</t>
    </r>
  </si>
  <si>
    <r>
      <rPr>
        <b/>
        <sz val="12"/>
        <rFont val="Arial"/>
        <family val="2"/>
      </rPr>
      <t xml:space="preserve">PRSI Class - </t>
    </r>
    <r>
      <rPr>
        <sz val="12"/>
        <rFont val="Arial"/>
        <family val="2"/>
      </rPr>
      <t>This is only relevant if you are an Irish tax resident or non Irish tax resident who travelled to Irealnd for this work. PRSI</t>
    </r>
    <r>
      <rPr>
        <b/>
        <sz val="12"/>
        <rFont val="Arial"/>
        <family val="2"/>
      </rPr>
      <t xml:space="preserve"> </t>
    </r>
    <r>
      <rPr>
        <sz val="12"/>
        <rFont val="Arial"/>
        <family val="2"/>
      </rPr>
      <t xml:space="preserve">depends on each individuals circumstances. 
</t>
    </r>
    <r>
      <rPr>
        <b/>
        <sz val="12"/>
        <rFont val="Arial"/>
        <family val="2"/>
      </rPr>
      <t xml:space="preserve">- Class M </t>
    </r>
    <r>
      <rPr>
        <sz val="12"/>
        <rFont val="Arial"/>
        <family val="2"/>
      </rPr>
      <t xml:space="preserve">is for non tax residents and your Irish income is less than 5% of your total worldwide income. 
</t>
    </r>
    <r>
      <rPr>
        <b/>
        <sz val="12"/>
        <rFont val="Arial"/>
        <family val="2"/>
      </rPr>
      <t xml:space="preserve">- Class A1 </t>
    </r>
    <r>
      <rPr>
        <sz val="12"/>
        <rFont val="Arial"/>
        <family val="2"/>
      </rPr>
      <t xml:space="preserve">is the main class for Irish residents
</t>
    </r>
    <r>
      <rPr>
        <b/>
        <sz val="12"/>
        <rFont val="Arial"/>
        <family val="2"/>
      </rPr>
      <t xml:space="preserve">- Class J </t>
    </r>
    <r>
      <rPr>
        <sz val="12"/>
        <rFont val="Arial"/>
        <family val="2"/>
      </rPr>
      <t>is only applicable if your main employment is with another Irish public sector and your PRSI class with that employer is D,B,C or H.</t>
    </r>
  </si>
  <si>
    <r>
      <t xml:space="preserve">Please proceed to the next step and ensure the details entered on this form are accurate to avoid any delay with your payment. This request will be paid by </t>
    </r>
    <r>
      <rPr>
        <b/>
        <u/>
        <sz val="12"/>
        <color theme="1"/>
        <rFont val="Franklin Gothic Book"/>
        <family val="2"/>
        <scheme val="minor"/>
      </rPr>
      <t>Accounts Payable Office</t>
    </r>
  </si>
  <si>
    <r>
      <t xml:space="preserve">Please proceed to the next step and ensure the details entered on this form are accurate to avoid any delay with your payment. This request will be paid by </t>
    </r>
    <r>
      <rPr>
        <b/>
        <u/>
        <sz val="12"/>
        <color theme="1"/>
        <rFont val="Franklin Gothic Book"/>
        <family val="2"/>
        <scheme val="minor"/>
      </rPr>
      <t>Payroll Office</t>
    </r>
  </si>
  <si>
    <r>
      <t xml:space="preserve">Have you previously been paid via Payroll at University of Galway? 
</t>
    </r>
    <r>
      <rPr>
        <b/>
        <sz val="12"/>
        <rFont val="Arial"/>
        <family val="2"/>
      </rPr>
      <t>(This is only applicable if payment will be processed by payroll)</t>
    </r>
  </si>
  <si>
    <t>Examiner Name</t>
  </si>
  <si>
    <t>Examiner Payroll ID Number</t>
  </si>
  <si>
    <t>Start date for this work (dd/mmm/yy)</t>
  </si>
  <si>
    <t>End Date for this work (dd/mmm/yy)</t>
  </si>
  <si>
    <r>
      <rPr>
        <b/>
        <sz val="11"/>
        <color theme="1"/>
        <rFont val="Arial"/>
        <family val="2"/>
      </rPr>
      <t>Extern Examiner reading fee for Minor Thesis</t>
    </r>
    <r>
      <rPr>
        <sz val="11"/>
        <color theme="1"/>
        <rFont val="Arial"/>
        <family val="2"/>
      </rPr>
      <t xml:space="preserve"> 
(Fee is €52 per thesis)</t>
    </r>
  </si>
  <si>
    <t>Please note that the timesheet Grand Total represents the Gross Pay, which is the total amount of money an employee receives before any taxes and deductions are subtracted. Net pay, on the other hand, refers to the final amount an employee receives after all taxes and deductions have been accounted for.</t>
  </si>
  <si>
    <t>The Authoriser for the cost centre must email this form to ap@universityofgalway.ie</t>
  </si>
  <si>
    <t>The Authoriser for the cost centre must email this form to payroll@universityofgalway.ie</t>
  </si>
  <si>
    <t>PRSI Class (Note 4)</t>
  </si>
  <si>
    <t>PPS Number (Note 3)</t>
  </si>
  <si>
    <r>
      <t xml:space="preserve">Step 3: Details Required to Process Payment </t>
    </r>
    <r>
      <rPr>
        <b/>
        <sz val="16"/>
        <color theme="0"/>
        <rFont val="Arial"/>
        <family val="2"/>
      </rPr>
      <t>(Note 5)</t>
    </r>
  </si>
  <si>
    <r>
      <t xml:space="preserve">Step 4: Examiner / Quality Programme Reviewer Fee </t>
    </r>
    <r>
      <rPr>
        <b/>
        <sz val="16"/>
        <color theme="0"/>
        <rFont val="Arial"/>
        <family val="2"/>
      </rPr>
      <t>(Note 6)</t>
    </r>
  </si>
  <si>
    <t>Are you a resident in Ireland for Tax purposes? (Note 2)</t>
  </si>
  <si>
    <r>
      <t xml:space="preserve">Step 5: Expenses if applicable (must be converted to Euro)  - Provide all receipts to the approver of this payment </t>
    </r>
    <r>
      <rPr>
        <b/>
        <sz val="16"/>
        <color theme="0"/>
        <rFont val="Arial"/>
        <family val="2"/>
      </rPr>
      <t>(Note 7)</t>
    </r>
  </si>
  <si>
    <t>Expense Description (Note 7 &amp; 8)</t>
  </si>
  <si>
    <t>Expense Description (Note 7)</t>
  </si>
  <si>
    <t>Whole number input required, e.g. 1</t>
  </si>
  <si>
    <t>timesheets.bureau@universityofgalway.ie</t>
  </si>
  <si>
    <r>
      <rPr>
        <b/>
        <sz val="12"/>
        <rFont val="Arial"/>
        <family val="2"/>
      </rPr>
      <t>Personal Details</t>
    </r>
    <r>
      <rPr>
        <sz val="12"/>
        <rFont val="Arial"/>
        <family val="2"/>
      </rPr>
      <t xml:space="preserve"> for First Time Set up on Payroll or Accounts Payable - This section is only required for the first time you are set up on payroll or if personal details have changed.</t>
    </r>
  </si>
  <si>
    <r>
      <rPr>
        <b/>
        <sz val="12"/>
        <rFont val="Arial"/>
        <family val="2"/>
      </rPr>
      <t xml:space="preserve">Resident for Tax Purposes: </t>
    </r>
    <r>
      <rPr>
        <sz val="12"/>
        <rFont val="Arial"/>
        <family val="2"/>
      </rPr>
      <t>How to know if you are resident for tax purposes is outlined on the following link</t>
    </r>
  </si>
  <si>
    <r>
      <rPr>
        <b/>
        <sz val="12"/>
        <color theme="1"/>
        <rFont val="Arial"/>
        <family val="2"/>
      </rPr>
      <t xml:space="preserve">Bank Details
</t>
    </r>
    <r>
      <rPr>
        <sz val="12"/>
        <color theme="1"/>
        <rFont val="Arial"/>
        <family val="2"/>
      </rPr>
      <t xml:space="preserve">You should provide SEPA bank detaills which includes a BIC and IBAN. Accounts Payable can process payments to non SEPA bank accounts, however payroll process requires SEPA bank details in Euro currency. Please click on the link to the right for further information.
</t>
    </r>
    <r>
      <rPr>
        <b/>
        <sz val="12"/>
        <color theme="1"/>
        <rFont val="Arial"/>
        <family val="2"/>
      </rPr>
      <t>Non SEPA Bank accounts: Please ensure that your bank accepts international payments and if there are any additional fees associated with these payments that could be deducted from the employee's payment.</t>
    </r>
  </si>
  <si>
    <r>
      <t xml:space="preserve">A </t>
    </r>
    <r>
      <rPr>
        <b/>
        <sz val="12"/>
        <rFont val="Arial"/>
        <family val="2"/>
      </rPr>
      <t>Payroll ID number</t>
    </r>
    <r>
      <rPr>
        <sz val="12"/>
        <rFont val="Arial"/>
        <family val="2"/>
      </rPr>
      <t xml:space="preserve">, </t>
    </r>
    <r>
      <rPr>
        <b/>
        <sz val="12"/>
        <rFont val="Arial"/>
        <family val="2"/>
      </rPr>
      <t>Name of Person</t>
    </r>
    <r>
      <rPr>
        <sz val="12"/>
        <rFont val="Arial"/>
        <family val="2"/>
      </rPr>
      <t xml:space="preserve">, </t>
    </r>
    <r>
      <rPr>
        <b/>
        <sz val="12"/>
        <rFont val="Arial"/>
        <family val="2"/>
      </rPr>
      <t>Start date and End date</t>
    </r>
    <r>
      <rPr>
        <sz val="12"/>
        <rFont val="Arial"/>
        <family val="2"/>
      </rPr>
      <t xml:space="preserve"> for this work are always required by the Payroll Office when processing a payment - For new set ups on payroll the payroll ID will be notified to the person that emailed this form once the individual is set up</t>
    </r>
  </si>
  <si>
    <t>Fee
Euro
(€)</t>
  </si>
  <si>
    <t>Total Euro (€)</t>
  </si>
  <si>
    <t xml:space="preserve">Exp. Amount (Euro) </t>
  </si>
  <si>
    <t>If you are not an Irish Tax Resident, do you have an Irish PPS number? (Note 3)</t>
  </si>
  <si>
    <t>Enter Currency on receipt</t>
  </si>
  <si>
    <t>Enter Amount on receipt</t>
  </si>
  <si>
    <t>If currency type is Euro enter 1</t>
  </si>
  <si>
    <t>Number of days work performed in home country (outside of Republic of Ireland)</t>
  </si>
  <si>
    <t>Enter the number of days worked by the External Examiner for payment</t>
  </si>
  <si>
    <r>
      <t>Accommodation Cost (</t>
    </r>
    <r>
      <rPr>
        <u/>
        <sz val="11"/>
        <color theme="1"/>
        <rFont val="Arial"/>
        <family val="2"/>
      </rPr>
      <t>provide receipts to Exams Office</t>
    </r>
    <r>
      <rPr>
        <sz val="11"/>
        <color theme="1"/>
        <rFont val="Arial"/>
        <family val="2"/>
      </rPr>
      <t>, University of Galway)</t>
    </r>
  </si>
  <si>
    <r>
      <t>Travel Costs (</t>
    </r>
    <r>
      <rPr>
        <u/>
        <sz val="11"/>
        <color theme="1"/>
        <rFont val="Arial"/>
        <family val="2"/>
      </rPr>
      <t>provide receipts to Exams Office</t>
    </r>
    <r>
      <rPr>
        <sz val="11"/>
        <color theme="1"/>
        <rFont val="Arial"/>
        <family val="2"/>
      </rPr>
      <t>, University of Galway)</t>
    </r>
  </si>
  <si>
    <r>
      <t>Incidental Expenses (</t>
    </r>
    <r>
      <rPr>
        <u/>
        <sz val="11"/>
        <color theme="1"/>
        <rFont val="Arial"/>
        <family val="2"/>
      </rPr>
      <t>provide receipts to Exams Office</t>
    </r>
    <r>
      <rPr>
        <sz val="11"/>
        <color theme="1"/>
        <rFont val="Arial"/>
        <family val="2"/>
      </rPr>
      <t>, University of Galway)</t>
    </r>
  </si>
  <si>
    <t>Click here for information about being taxed without a PPSN or for the steps to apply for a PPSN</t>
  </si>
  <si>
    <r>
      <t xml:space="preserve">Step 2: Personal and Bank Details </t>
    </r>
    <r>
      <rPr>
        <b/>
        <sz val="16"/>
        <color theme="0"/>
        <rFont val="Arial"/>
        <family val="2"/>
      </rPr>
      <t>(Note 1 &amp; 8)</t>
    </r>
  </si>
  <si>
    <t>If you will be paid through Accounts Payable or if it's your first time being set up by Payroll, please ensure that you complete Step 2 in full. Step 2 involves submitting the necessary information for payment processing.</t>
  </si>
  <si>
    <r>
      <t>Personal Details</t>
    </r>
    <r>
      <rPr>
        <sz val="12"/>
        <rFont val="Arial"/>
        <family val="2"/>
      </rPr>
      <t xml:space="preserve"> (Note 1)</t>
    </r>
  </si>
  <si>
    <r>
      <t>Bank Details: SEPA (Single Euro Payments Area) &amp; Revolut</t>
    </r>
    <r>
      <rPr>
        <sz val="12"/>
        <color rgb="FF1C31CE"/>
        <rFont val="Arial"/>
        <family val="2"/>
      </rPr>
      <t xml:space="preserve"> (Note 8)</t>
    </r>
  </si>
  <si>
    <t>If you are an Irish Tax Resident, you are not eligible to claim days performed outside the country (Q.1.). Please note that the combined total of days physically spent in Ireland (including travel) and days worked outside Ireland should not exceed the total number of days worked.</t>
  </si>
  <si>
    <t>Auto-filled with details from step 1 (field E8)</t>
  </si>
  <si>
    <t>Auto-filled with details from step 2 (field B18-B19)</t>
  </si>
  <si>
    <t>Enter email address here</t>
  </si>
  <si>
    <t>For Office Use - Budget holder or delegate approval</t>
  </si>
  <si>
    <t>If YES to Q.4, You must enter your University of Galway payroll ID number as this is required to process your payment.</t>
  </si>
  <si>
    <r>
      <t xml:space="preserve">Please confirm if your personal details need to be amended since your last payment? </t>
    </r>
    <r>
      <rPr>
        <sz val="10"/>
        <rFont val="Arial"/>
        <family val="2"/>
      </rPr>
      <t>(Step 2 will need to be completed in full if you will be paid by Accounts Payable or it's the first time you are set up by Payroll)</t>
    </r>
  </si>
  <si>
    <r>
      <rPr>
        <b/>
        <sz val="20"/>
        <rFont val="Arial"/>
        <family val="2"/>
      </rPr>
      <t xml:space="preserve">External Examiner: Please email this completed form and relevant travel receipts for approval to Exams Office, </t>
    </r>
    <r>
      <rPr>
        <b/>
        <u/>
        <sz val="20"/>
        <color theme="10"/>
        <rFont val="Arial"/>
        <family val="2"/>
      </rPr>
      <t xml:space="preserve">
</t>
    </r>
    <r>
      <rPr>
        <b/>
        <u/>
        <sz val="20"/>
        <color rgb="FF1C31CE"/>
        <rFont val="Arial"/>
        <family val="2"/>
      </rPr>
      <t>externalexaminers@universityofgalway.ie</t>
    </r>
  </si>
  <si>
    <t>Timesheets can't be emailed from a general email address. A valid University of Galway email address of the budget holder or delegate of the cost centre must be used.</t>
  </si>
  <si>
    <r>
      <rPr>
        <sz val="14"/>
        <rFont val="Arial"/>
        <family val="2"/>
      </rPr>
      <t xml:space="preserve">All travel receipts must be retained by the approver for auditing purposes. The approver will need to ensure all receipts are provided and in line with </t>
    </r>
    <r>
      <rPr>
        <b/>
        <u/>
        <sz val="14"/>
        <color rgb="FF1C31CE"/>
        <rFont val="Arial"/>
        <family val="2"/>
      </rPr>
      <t>QA304 University T&amp;S Policy for visitors</t>
    </r>
    <r>
      <rPr>
        <sz val="14"/>
        <rFont val="Arial"/>
        <family val="2"/>
      </rPr>
      <t>. Please provide both the Date of Travel Commenced and Date of Expenses.</t>
    </r>
  </si>
  <si>
    <r>
      <t xml:space="preserve">Number of days </t>
    </r>
    <r>
      <rPr>
        <b/>
        <u/>
        <sz val="12"/>
        <rFont val="Arial"/>
        <family val="2"/>
      </rPr>
      <t>physically spent in Republic of Ireland</t>
    </r>
    <r>
      <rPr>
        <b/>
        <sz val="12"/>
        <rFont val="Arial"/>
        <family val="2"/>
      </rPr>
      <t xml:space="preserve"> (including travel) for work purposes (taxable in Ireland)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</si>
</sst>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quot;€&quot;#,##0"/>
    <numFmt numFmtId="166" formatCode="0;[Red]0"/>
  </numFmts>
  <fonts count="53" x14ac:knownFonts="1">
    <font>
      <sz val="11"/>
      <color theme="1"/>
      <name val="Franklin Gothic Book"/>
      <family val="2"/>
      <scheme val="minor"/>
    </font>
    <font>
      <sz val="8"/>
      <name val="Franklin Gothic Book"/>
      <family val="2"/>
      <scheme val="minor"/>
    </font>
    <font>
      <sz val="12"/>
      <color theme="1"/>
      <name val="Arial"/>
      <family val="2"/>
    </font>
    <font>
      <b/>
      <sz val="12"/>
      <color theme="1"/>
      <name val="Arial"/>
      <family val="2"/>
    </font>
    <font>
      <sz val="11"/>
      <color theme="1"/>
      <name val="Arial"/>
      <family val="2"/>
    </font>
    <font>
      <sz val="14"/>
      <color theme="1"/>
      <name val="Arial"/>
      <family val="2"/>
    </font>
    <font>
      <u/>
      <sz val="11"/>
      <color theme="10"/>
      <name val="Franklin Gothic Book"/>
      <family val="2"/>
      <scheme val="minor"/>
    </font>
    <font>
      <b/>
      <sz val="12"/>
      <name val="Arial"/>
      <family val="2"/>
    </font>
    <font>
      <sz val="12"/>
      <name val="Arial"/>
      <family val="2"/>
    </font>
    <font>
      <b/>
      <sz val="14"/>
      <color theme="0"/>
      <name val="Arial"/>
      <family val="2"/>
    </font>
    <font>
      <sz val="11"/>
      <name val="Arial"/>
      <family val="2"/>
    </font>
    <font>
      <sz val="16"/>
      <color theme="1"/>
      <name val="Arial"/>
      <family val="2"/>
    </font>
    <font>
      <b/>
      <u/>
      <sz val="11"/>
      <name val="Arial"/>
      <family val="2"/>
    </font>
    <font>
      <b/>
      <sz val="20"/>
      <color theme="0"/>
      <name val="Arial"/>
      <family val="2"/>
    </font>
    <font>
      <b/>
      <sz val="16"/>
      <color theme="0"/>
      <name val="Arial"/>
      <family val="2"/>
    </font>
    <font>
      <i/>
      <sz val="11"/>
      <color theme="0" tint="-0.499984740745262"/>
      <name val="Arial"/>
      <family val="2"/>
    </font>
    <font>
      <b/>
      <sz val="22"/>
      <name val="Arial"/>
      <family val="2"/>
    </font>
    <font>
      <b/>
      <sz val="11"/>
      <color theme="1"/>
      <name val="Arial"/>
      <family val="2"/>
    </font>
    <font>
      <b/>
      <u/>
      <sz val="11"/>
      <color theme="1"/>
      <name val="Arial"/>
      <family val="2"/>
    </font>
    <font>
      <b/>
      <sz val="14"/>
      <color theme="1"/>
      <name val="Arial"/>
      <family val="2"/>
    </font>
    <font>
      <b/>
      <sz val="20"/>
      <name val="Arial"/>
      <family val="2"/>
    </font>
    <font>
      <b/>
      <sz val="16"/>
      <name val="Arial"/>
      <family val="2"/>
    </font>
    <font>
      <b/>
      <u/>
      <sz val="16"/>
      <name val="Arial"/>
      <family val="2"/>
    </font>
    <font>
      <sz val="14"/>
      <name val="Arial"/>
      <family val="2"/>
    </font>
    <font>
      <u/>
      <sz val="12"/>
      <color theme="10"/>
      <name val="Arial"/>
      <family val="2"/>
    </font>
    <font>
      <b/>
      <sz val="14"/>
      <name val="Arial"/>
      <family val="2"/>
    </font>
    <font>
      <b/>
      <u/>
      <sz val="14"/>
      <color rgb="FF1C31CE"/>
      <name val="Arial"/>
      <family val="2"/>
    </font>
    <font>
      <sz val="13"/>
      <name val="Arial"/>
      <family val="2"/>
    </font>
    <font>
      <b/>
      <u/>
      <sz val="13"/>
      <color rgb="FF1C31CE"/>
      <name val="Arial"/>
      <family val="2"/>
    </font>
    <font>
      <sz val="8"/>
      <name val="Arial"/>
      <family val="2"/>
    </font>
    <font>
      <b/>
      <u/>
      <sz val="12"/>
      <color theme="1"/>
      <name val="Franklin Gothic Book"/>
      <family val="2"/>
      <scheme val="minor"/>
    </font>
    <font>
      <sz val="11"/>
      <color rgb="FFFF0000"/>
      <name val="Arial"/>
      <family val="2"/>
    </font>
    <font>
      <sz val="12"/>
      <color rgb="FFFF0000"/>
      <name val="Arial"/>
      <family val="2"/>
    </font>
    <font>
      <b/>
      <sz val="14"/>
      <color rgb="FFFF0000"/>
      <name val="Arial"/>
      <family val="2"/>
    </font>
    <font>
      <b/>
      <sz val="16"/>
      <color theme="1"/>
      <name val="Arial"/>
      <family val="2"/>
    </font>
    <font>
      <b/>
      <sz val="16"/>
      <color rgb="FF1C31CE"/>
      <name val="Arial"/>
      <family val="2"/>
    </font>
    <font>
      <sz val="10"/>
      <color theme="1"/>
      <name val="Arial"/>
      <family val="2"/>
    </font>
    <font>
      <u/>
      <sz val="11"/>
      <color theme="1"/>
      <name val="Arial"/>
      <family val="2"/>
    </font>
    <font>
      <sz val="10"/>
      <name val="Arial"/>
      <family val="2"/>
    </font>
    <font>
      <sz val="12"/>
      <color rgb="FF1C31CE"/>
      <name val="Arial"/>
      <family val="2"/>
    </font>
    <font>
      <b/>
      <sz val="11"/>
      <name val="Arial"/>
      <family val="2"/>
    </font>
    <font>
      <sz val="8"/>
      <color theme="1"/>
      <name val="Arial"/>
      <family val="2"/>
    </font>
    <font>
      <sz val="9"/>
      <color theme="0"/>
      <name val="Arial"/>
      <family val="2"/>
    </font>
    <font>
      <b/>
      <u/>
      <sz val="20"/>
      <color theme="10"/>
      <name val="Arial"/>
      <family val="2"/>
    </font>
    <font>
      <b/>
      <u/>
      <sz val="20"/>
      <color rgb="FF1C31CE"/>
      <name val="Arial"/>
      <family val="2"/>
    </font>
    <font>
      <u/>
      <sz val="20"/>
      <color theme="10"/>
      <name val="Franklin Gothic Book"/>
      <family val="2"/>
      <scheme val="minor"/>
    </font>
    <font>
      <u/>
      <sz val="10"/>
      <color rgb="FF1C31CE"/>
      <name val="Arial"/>
      <family val="2"/>
    </font>
    <font>
      <b/>
      <u/>
      <sz val="11"/>
      <color rgb="FF1C31CE"/>
      <name val="Arial"/>
      <family val="2"/>
    </font>
    <font>
      <u/>
      <sz val="12"/>
      <color rgb="FF1C31CE"/>
      <name val="Arial"/>
      <family val="2"/>
    </font>
    <font>
      <u/>
      <sz val="14"/>
      <name val="Arial"/>
      <family val="2"/>
    </font>
    <font>
      <b/>
      <sz val="12"/>
      <color rgb="FFC00000"/>
      <name val="Arial"/>
      <family val="2"/>
    </font>
    <font>
      <sz val="12"/>
      <color rgb="FFC00000"/>
      <name val="Arial"/>
      <family val="2"/>
    </font>
    <font>
      <b/>
      <u/>
      <sz val="12"/>
      <name val="Arial"/>
      <family val="2"/>
    </font>
  </fonts>
  <fills count="10">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rgb="FFA4C8FE"/>
        <bgColor indexed="64"/>
      </patternFill>
    </fill>
    <fill>
      <patternFill patternType="solid">
        <fgColor theme="1"/>
        <bgColor indexed="64"/>
      </patternFill>
    </fill>
    <fill>
      <patternFill patternType="solid">
        <fgColor rgb="FFFFFF00"/>
        <bgColor indexed="64"/>
      </patternFill>
    </fill>
    <fill>
      <patternFill patternType="solid">
        <fgColor theme="7" tint="-0.499984740745262"/>
        <bgColor indexed="64"/>
      </patternFill>
    </fill>
    <fill>
      <patternFill patternType="solid">
        <fgColor theme="4" tint="-0.249977111117893"/>
        <bgColor indexed="64"/>
      </patternFill>
    </fill>
    <fill>
      <patternFill patternType="solid">
        <fgColor theme="9" tint="0.79998168889431442"/>
        <bgColor indexed="64"/>
      </patternFill>
    </fill>
  </fills>
  <borders count="8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3"/>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theme="6" tint="0.59996337778862885"/>
      </left>
      <right/>
      <top/>
      <bottom style="medium">
        <color indexed="64"/>
      </bottom>
      <diagonal/>
    </border>
    <border>
      <left style="medium">
        <color indexed="64"/>
      </left>
      <right style="thin">
        <color rgb="FF0070C0"/>
      </right>
      <top style="thin">
        <color theme="3"/>
      </top>
      <bottom style="thin">
        <color theme="3"/>
      </bottom>
      <diagonal/>
    </border>
    <border>
      <left style="medium">
        <color indexed="64"/>
      </left>
      <right/>
      <top style="thin">
        <color theme="3"/>
      </top>
      <bottom style="medium">
        <color indexed="64"/>
      </bottom>
      <diagonal/>
    </border>
    <border>
      <left/>
      <right/>
      <top style="thin">
        <color theme="3"/>
      </top>
      <bottom style="medium">
        <color indexed="64"/>
      </bottom>
      <diagonal/>
    </border>
    <border>
      <left/>
      <right style="thin">
        <color theme="3"/>
      </right>
      <top style="thin">
        <color theme="3"/>
      </top>
      <bottom style="medium">
        <color indexed="64"/>
      </bottom>
      <diagonal/>
    </border>
    <border>
      <left style="thin">
        <color theme="3"/>
      </left>
      <right/>
      <top style="thin">
        <color theme="6"/>
      </top>
      <bottom style="medium">
        <color indexed="64"/>
      </bottom>
      <diagonal/>
    </border>
    <border>
      <left/>
      <right/>
      <top style="thin">
        <color theme="6"/>
      </top>
      <bottom style="medium">
        <color indexed="64"/>
      </bottom>
      <diagonal/>
    </border>
    <border>
      <left style="medium">
        <color indexed="64"/>
      </left>
      <right style="medium">
        <color indexed="64"/>
      </right>
      <top style="medium">
        <color indexed="64"/>
      </top>
      <bottom/>
      <diagonal/>
    </border>
    <border>
      <left style="thin">
        <color theme="6" tint="0.59996337778862885"/>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theme="6" tint="0.59996337778862885"/>
      </right>
      <top/>
      <bottom style="medium">
        <color indexed="64"/>
      </bottom>
      <diagonal/>
    </border>
    <border>
      <left style="thin">
        <color rgb="FF0070C0"/>
      </left>
      <right/>
      <top style="thin">
        <color theme="3" tint="-0.249977111117893"/>
      </top>
      <bottom style="thin">
        <color theme="6" tint="-0.249977111117893"/>
      </bottom>
      <diagonal/>
    </border>
    <border>
      <left/>
      <right style="thin">
        <color theme="6"/>
      </right>
      <top style="thin">
        <color theme="3" tint="-0.249977111117893"/>
      </top>
      <bottom style="thin">
        <color theme="6" tint="-0.249977111117893"/>
      </bottom>
      <diagonal/>
    </border>
    <border>
      <left style="thin">
        <color theme="6"/>
      </left>
      <right style="thin">
        <color theme="3"/>
      </right>
      <top style="thin">
        <color theme="3" tint="-0.249977111117893"/>
      </top>
      <bottom style="thin">
        <color theme="5" tint="0.39997558519241921"/>
      </bottom>
      <diagonal/>
    </border>
    <border>
      <left style="thin">
        <color theme="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style="medium">
        <color indexed="64"/>
      </left>
      <right/>
      <top style="thin">
        <color theme="3"/>
      </top>
      <bottom/>
      <diagonal/>
    </border>
    <border>
      <left/>
      <right/>
      <top style="thin">
        <color theme="3" tint="-0.249977111117893"/>
      </top>
      <bottom/>
      <diagonal/>
    </border>
    <border>
      <left/>
      <right style="medium">
        <color indexed="64"/>
      </right>
      <top style="medium">
        <color theme="3" tint="-0.249977111117893"/>
      </top>
      <bottom/>
      <diagonal/>
    </border>
    <border>
      <left style="medium">
        <color indexed="64"/>
      </left>
      <right style="medium">
        <color theme="3" tint="-0.249977111117893"/>
      </right>
      <top style="medium">
        <color indexed="64"/>
      </top>
      <bottom/>
      <diagonal/>
    </border>
    <border>
      <left style="medium">
        <color indexed="64"/>
      </left>
      <right style="medium">
        <color theme="3" tint="-0.249977111117893"/>
      </right>
      <top/>
      <bottom/>
      <diagonal/>
    </border>
    <border>
      <left/>
      <right/>
      <top style="medium">
        <color theme="3" tint="-0.249977111117893"/>
      </top>
      <bottom/>
      <diagonal/>
    </border>
    <border>
      <left style="medium">
        <color indexed="64"/>
      </left>
      <right/>
      <top style="medium">
        <color theme="3" tint="-0.249977111117893"/>
      </top>
      <bottom/>
      <diagonal/>
    </border>
    <border>
      <left style="thin">
        <color theme="3" tint="-0.249977111117893"/>
      </left>
      <right/>
      <top style="thin">
        <color theme="6" tint="-0.249977111117893"/>
      </top>
      <bottom/>
      <diagonal/>
    </border>
    <border>
      <left/>
      <right style="thin">
        <color theme="3" tint="-0.249977111117893"/>
      </right>
      <top style="thin">
        <color theme="6" tint="-0.249977111117893"/>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bottom style="thin">
        <color theme="6"/>
      </bottom>
      <diagonal/>
    </border>
    <border>
      <left/>
      <right/>
      <top/>
      <bottom style="thin">
        <color theme="6"/>
      </bottom>
      <diagonal/>
    </border>
    <border>
      <left style="thin">
        <color theme="6" tint="0.59996337778862885"/>
      </left>
      <right style="thin">
        <color theme="6" tint="0.59996337778862885"/>
      </right>
      <top/>
      <bottom style="medium">
        <color indexed="64"/>
      </bottom>
      <diagonal/>
    </border>
    <border>
      <left style="thin">
        <color theme="6" tint="0.39997558519241921"/>
      </left>
      <right style="thin">
        <color theme="6" tint="0.59996337778862885"/>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3"/>
      </right>
      <top style="medium">
        <color indexed="64"/>
      </top>
      <bottom style="medium">
        <color indexed="64"/>
      </bottom>
      <diagonal/>
    </border>
    <border>
      <left style="thin">
        <color theme="3"/>
      </left>
      <right style="thin">
        <color theme="3"/>
      </right>
      <top style="medium">
        <color indexed="64"/>
      </top>
      <bottom style="medium">
        <color indexed="64"/>
      </bottom>
      <diagonal/>
    </border>
    <border>
      <left style="thin">
        <color theme="3"/>
      </left>
      <right style="medium">
        <color indexed="64"/>
      </right>
      <top style="medium">
        <color indexed="64"/>
      </top>
      <bottom style="medium">
        <color indexed="64"/>
      </bottom>
      <diagonal/>
    </border>
    <border>
      <left/>
      <right style="medium">
        <color indexed="64"/>
      </right>
      <top/>
      <bottom style="thin">
        <color theme="6"/>
      </bottom>
      <diagonal/>
    </border>
    <border>
      <left/>
      <right style="medium">
        <color indexed="64"/>
      </right>
      <top style="thin">
        <color theme="6"/>
      </top>
      <bottom style="medium">
        <color indexed="64"/>
      </bottom>
      <diagonal/>
    </border>
    <border>
      <left/>
      <right style="medium">
        <color indexed="64"/>
      </right>
      <top style="thin">
        <color theme="3" tint="-0.249977111117893"/>
      </top>
      <bottom style="thin">
        <color theme="3" tint="-0.249977111117893"/>
      </bottom>
      <diagonal/>
    </border>
    <border>
      <left/>
      <right style="medium">
        <color indexed="64"/>
      </right>
      <top style="thin">
        <color theme="3" tint="-0.249977111117893"/>
      </top>
      <bottom/>
      <diagonal/>
    </border>
    <border>
      <left style="thin">
        <color theme="3" tint="-0.249977111117893"/>
      </left>
      <right/>
      <top style="medium">
        <color indexed="64"/>
      </top>
      <bottom style="medium">
        <color indexed="64"/>
      </bottom>
      <diagonal/>
    </border>
    <border>
      <left style="thin">
        <color theme="3" tint="-0.249977111117893"/>
      </left>
      <right style="thin">
        <color theme="3" tint="-0.249977111117893"/>
      </right>
      <top style="thin">
        <color theme="5" tint="0.39997558519241921"/>
      </top>
      <bottom/>
      <diagonal/>
    </border>
    <border>
      <left style="thin">
        <color theme="3" tint="-0.249977111117893"/>
      </left>
      <right/>
      <top style="thin">
        <color theme="3" tint="-0.249977111117893"/>
      </top>
      <bottom/>
      <diagonal/>
    </border>
    <border>
      <left style="thin">
        <color theme="3"/>
      </left>
      <right style="thin">
        <color theme="3"/>
      </right>
      <top/>
      <bottom style="thin">
        <color theme="3"/>
      </bottom>
      <diagonal/>
    </border>
    <border>
      <left style="thin">
        <color theme="3"/>
      </left>
      <right style="thin">
        <color theme="3"/>
      </right>
      <top style="thin">
        <color theme="3"/>
      </top>
      <bottom style="thin">
        <color theme="3"/>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00">
    <xf numFmtId="0" fontId="0" fillId="0" borderId="0" xfId="0"/>
    <xf numFmtId="0" fontId="4" fillId="0" borderId="0" xfId="0" applyFont="1" applyAlignment="1">
      <alignmen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2" xfId="0" applyFont="1" applyFill="1" applyBorder="1" applyAlignment="1">
      <alignment vertical="center" wrapText="1"/>
    </xf>
    <xf numFmtId="0" fontId="4" fillId="0" borderId="0" xfId="0" applyFont="1" applyAlignment="1">
      <alignment wrapText="1"/>
    </xf>
    <xf numFmtId="0" fontId="2" fillId="0" borderId="0" xfId="0" applyFont="1" applyAlignment="1">
      <alignment wrapText="1"/>
    </xf>
    <xf numFmtId="0" fontId="3" fillId="4" borderId="1" xfId="0" applyFont="1" applyFill="1" applyBorder="1" applyAlignment="1">
      <alignment vertical="center" wrapText="1"/>
    </xf>
    <xf numFmtId="0" fontId="4" fillId="0" borderId="11" xfId="0" applyFont="1" applyBorder="1" applyAlignment="1">
      <alignment wrapText="1"/>
    </xf>
    <xf numFmtId="0" fontId="11" fillId="0" borderId="0" xfId="0" applyFont="1" applyAlignment="1">
      <alignment wrapText="1"/>
    </xf>
    <xf numFmtId="0" fontId="11" fillId="0" borderId="0" xfId="0" applyFont="1" applyAlignment="1">
      <alignment vertical="center" wrapText="1"/>
    </xf>
    <xf numFmtId="0" fontId="8" fillId="4" borderId="12" xfId="0" applyFont="1" applyFill="1" applyBorder="1" applyAlignment="1">
      <alignment wrapText="1"/>
    </xf>
    <xf numFmtId="0" fontId="8" fillId="4" borderId="12" xfId="0" applyFont="1" applyFill="1" applyBorder="1" applyAlignment="1">
      <alignment vertical="center" wrapText="1"/>
    </xf>
    <xf numFmtId="0" fontId="12" fillId="4" borderId="12" xfId="1" applyFont="1" applyFill="1" applyBorder="1" applyAlignment="1" applyProtection="1">
      <alignment wrapText="1"/>
    </xf>
    <xf numFmtId="0" fontId="4" fillId="0" borderId="0" xfId="0" applyFont="1" applyAlignment="1">
      <alignment horizontal="center" vertical="center" wrapText="1"/>
    </xf>
    <xf numFmtId="0" fontId="4" fillId="2" borderId="0" xfId="0" applyFont="1" applyFill="1" applyAlignment="1">
      <alignment wrapText="1"/>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18" fillId="2" borderId="0" xfId="0" applyFont="1" applyFill="1" applyAlignment="1">
      <alignment horizontal="center" vertical="center" wrapText="1"/>
    </xf>
    <xf numFmtId="0" fontId="0" fillId="0" borderId="0" xfId="0" applyAlignment="1">
      <alignment horizontal="center"/>
    </xf>
    <xf numFmtId="0" fontId="2" fillId="0" borderId="0" xfId="0" applyFont="1" applyAlignment="1">
      <alignment horizontal="center" wrapText="1"/>
    </xf>
    <xf numFmtId="0" fontId="4" fillId="2" borderId="0" xfId="0" applyFont="1" applyFill="1" applyAlignment="1">
      <alignment horizontal="center" wrapText="1"/>
    </xf>
    <xf numFmtId="0" fontId="8" fillId="4" borderId="12" xfId="0" applyFont="1" applyFill="1" applyBorder="1" applyAlignment="1">
      <alignment horizontal="left" wrapText="1"/>
    </xf>
    <xf numFmtId="0" fontId="0" fillId="6" borderId="0" xfId="0" applyFill="1" applyAlignment="1">
      <alignment horizontal="center"/>
    </xf>
    <xf numFmtId="0" fontId="0" fillId="0" borderId="0" xfId="0" applyAlignment="1">
      <alignment horizontal="left"/>
    </xf>
    <xf numFmtId="0" fontId="8" fillId="4" borderId="1" xfId="0" applyFont="1" applyFill="1" applyBorder="1" applyAlignment="1">
      <alignment wrapText="1"/>
    </xf>
    <xf numFmtId="0" fontId="0" fillId="0" borderId="0" xfId="0" applyAlignment="1">
      <alignment horizontal="center" wrapText="1"/>
    </xf>
    <xf numFmtId="0" fontId="0" fillId="0" borderId="0" xfId="0" applyAlignment="1">
      <alignment wrapText="1"/>
    </xf>
    <xf numFmtId="0" fontId="16" fillId="0" borderId="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horizontal="right" wrapText="1"/>
    </xf>
    <xf numFmtId="0" fontId="2" fillId="0" borderId="0" xfId="0" applyFont="1" applyAlignment="1">
      <alignment vertical="center" wrapText="1"/>
    </xf>
    <xf numFmtId="0" fontId="7" fillId="4" borderId="12" xfId="0" applyFont="1" applyFill="1" applyBorder="1" applyAlignment="1">
      <alignment horizontal="center" vertical="center" wrapText="1"/>
    </xf>
    <xf numFmtId="0" fontId="14" fillId="5" borderId="19" xfId="0" applyFont="1" applyFill="1" applyBorder="1" applyAlignment="1">
      <alignment vertical="center" wrapText="1"/>
    </xf>
    <xf numFmtId="0" fontId="14" fillId="5" borderId="31" xfId="0" applyFont="1" applyFill="1" applyBorder="1" applyAlignment="1">
      <alignment horizontal="center" vertical="center" wrapText="1"/>
    </xf>
    <xf numFmtId="0" fontId="7" fillId="4" borderId="12" xfId="0" applyFont="1" applyFill="1" applyBorder="1" applyAlignment="1">
      <alignment horizontal="left" vertical="center" wrapText="1"/>
    </xf>
    <xf numFmtId="0" fontId="10" fillId="0" borderId="5" xfId="0" applyFont="1" applyBorder="1" applyAlignment="1">
      <alignment wrapText="1"/>
    </xf>
    <xf numFmtId="0" fontId="10" fillId="0" borderId="14" xfId="0" applyFont="1" applyBorder="1" applyAlignment="1">
      <alignment wrapText="1"/>
    </xf>
    <xf numFmtId="0" fontId="10" fillId="0" borderId="0" xfId="0" applyFont="1" applyAlignment="1">
      <alignment wrapText="1"/>
    </xf>
    <xf numFmtId="0" fontId="10" fillId="2" borderId="0" xfId="0" applyFont="1" applyFill="1" applyAlignment="1">
      <alignment wrapText="1"/>
    </xf>
    <xf numFmtId="0" fontId="8" fillId="4" borderId="1" xfId="0" applyFont="1" applyFill="1" applyBorder="1" applyAlignment="1">
      <alignment horizontal="center" vertical="center" wrapText="1"/>
    </xf>
    <xf numFmtId="0" fontId="4" fillId="0" borderId="0" xfId="0" applyFont="1" applyAlignment="1">
      <alignment horizontal="left" vertical="top" wrapText="1"/>
    </xf>
    <xf numFmtId="0" fontId="4" fillId="2" borderId="0" xfId="0" applyFont="1" applyFill="1" applyAlignment="1">
      <alignment horizontal="left" vertical="top" wrapText="1"/>
    </xf>
    <xf numFmtId="0" fontId="17" fillId="2" borderId="0" xfId="0" applyFont="1" applyFill="1" applyAlignment="1">
      <alignment horizontal="center" wrapText="1"/>
    </xf>
    <xf numFmtId="0" fontId="8" fillId="4" borderId="2" xfId="0" applyFont="1" applyFill="1" applyBorder="1" applyAlignment="1">
      <alignment horizontal="left" vertical="center" wrapText="1"/>
    </xf>
    <xf numFmtId="0" fontId="2" fillId="4" borderId="2" xfId="0" applyFont="1" applyFill="1" applyBorder="1" applyAlignment="1">
      <alignment horizontal="left" vertical="center" wrapText="1"/>
    </xf>
    <xf numFmtId="15" fontId="2" fillId="9" borderId="23" xfId="0" applyNumberFormat="1" applyFont="1" applyFill="1" applyBorder="1" applyAlignment="1">
      <alignment horizontal="left" vertical="center" wrapText="1"/>
    </xf>
    <xf numFmtId="15" fontId="2" fillId="9" borderId="58" xfId="0" applyNumberFormat="1" applyFont="1" applyFill="1" applyBorder="1" applyAlignment="1">
      <alignment horizontal="left" vertical="center" wrapText="1"/>
    </xf>
    <xf numFmtId="15" fontId="19" fillId="4" borderId="21" xfId="0" applyNumberFormat="1" applyFont="1" applyFill="1" applyBorder="1" applyAlignment="1">
      <alignment horizontal="left" vertical="center" wrapText="1"/>
    </xf>
    <xf numFmtId="15" fontId="19" fillId="4" borderId="37" xfId="0" applyNumberFormat="1" applyFont="1" applyFill="1" applyBorder="1" applyAlignment="1">
      <alignment horizontal="left" vertical="center" wrapText="1"/>
    </xf>
    <xf numFmtId="15" fontId="19" fillId="4" borderId="34" xfId="0" applyNumberFormat="1" applyFont="1" applyFill="1" applyBorder="1" applyAlignment="1">
      <alignment horizontal="left" vertical="center" wrapText="1"/>
    </xf>
    <xf numFmtId="0" fontId="4" fillId="9" borderId="6"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18" fillId="2" borderId="0" xfId="0" applyFont="1" applyFill="1" applyAlignment="1">
      <alignment vertical="center" wrapText="1"/>
    </xf>
    <xf numFmtId="15" fontId="25" fillId="0" borderId="12" xfId="0" applyNumberFormat="1" applyFont="1" applyBorder="1" applyAlignment="1">
      <alignment horizontal="center" vertical="center" wrapText="1"/>
    </xf>
    <xf numFmtId="15" fontId="25" fillId="0" borderId="3" xfId="0" applyNumberFormat="1" applyFont="1" applyBorder="1" applyAlignment="1">
      <alignment horizontal="center" vertical="center" wrapText="1"/>
    </xf>
    <xf numFmtId="15" fontId="25" fillId="0" borderId="13" xfId="0" applyNumberFormat="1" applyFont="1" applyBorder="1" applyAlignment="1">
      <alignment horizontal="center" vertical="center" wrapText="1"/>
    </xf>
    <xf numFmtId="2" fontId="14" fillId="5" borderId="62" xfId="0" applyNumberFormat="1" applyFont="1" applyFill="1" applyBorder="1" applyAlignment="1">
      <alignment horizontal="center" vertical="center" wrapText="1"/>
    </xf>
    <xf numFmtId="0" fontId="14" fillId="5" borderId="62" xfId="0" applyFont="1" applyFill="1" applyBorder="1" applyAlignment="1">
      <alignment horizontal="left" vertical="center" wrapText="1"/>
    </xf>
    <xf numFmtId="0" fontId="14" fillId="5" borderId="63" xfId="0" applyFont="1" applyFill="1" applyBorder="1" applyAlignment="1">
      <alignment vertical="center" wrapText="1"/>
    </xf>
    <xf numFmtId="15" fontId="26" fillId="9" borderId="25" xfId="1" applyNumberFormat="1" applyFont="1" applyFill="1" applyBorder="1" applyAlignment="1" applyProtection="1">
      <alignment vertical="center" wrapText="1"/>
    </xf>
    <xf numFmtId="15" fontId="26" fillId="9" borderId="60" xfId="1" applyNumberFormat="1" applyFont="1" applyFill="1" applyBorder="1" applyAlignment="1" applyProtection="1">
      <alignment vertical="center" wrapText="1"/>
    </xf>
    <xf numFmtId="0" fontId="5" fillId="4" borderId="4" xfId="0" applyFont="1" applyFill="1" applyBorder="1" applyAlignment="1">
      <alignment vertical="center" wrapText="1"/>
    </xf>
    <xf numFmtId="0" fontId="4" fillId="9" borderId="27" xfId="0" applyFont="1" applyFill="1" applyBorder="1" applyAlignment="1">
      <alignment vertical="center" wrapText="1"/>
    </xf>
    <xf numFmtId="0" fontId="4" fillId="9" borderId="1" xfId="0" applyFont="1" applyFill="1" applyBorder="1" applyAlignment="1">
      <alignment vertical="center" wrapText="1"/>
    </xf>
    <xf numFmtId="0" fontId="4" fillId="9" borderId="29" xfId="0" applyFont="1" applyFill="1" applyBorder="1" applyAlignment="1">
      <alignment vertical="center" wrapText="1"/>
    </xf>
    <xf numFmtId="0" fontId="4" fillId="9" borderId="52" xfId="0" applyFont="1" applyFill="1" applyBorder="1" applyAlignment="1">
      <alignment horizontal="left" vertical="center" wrapText="1"/>
    </xf>
    <xf numFmtId="0" fontId="4" fillId="0" borderId="9"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2" fontId="4" fillId="0" borderId="64" xfId="0" applyNumberFormat="1" applyFont="1" applyBorder="1" applyAlignment="1" applyProtection="1">
      <alignment horizontal="center" vertical="center" wrapText="1"/>
      <protection locked="0"/>
    </xf>
    <xf numFmtId="2" fontId="4" fillId="0" borderId="49" xfId="0" applyNumberFormat="1" applyFont="1" applyBorder="1" applyAlignment="1" applyProtection="1">
      <alignment horizontal="center" vertical="center" wrapText="1"/>
      <protection locked="0"/>
    </xf>
    <xf numFmtId="0" fontId="4" fillId="0" borderId="0" xfId="0" applyFont="1" applyAlignment="1" applyProtection="1">
      <alignment wrapText="1"/>
      <protection hidden="1"/>
    </xf>
    <xf numFmtId="0" fontId="4" fillId="9" borderId="47" xfId="0" applyFont="1" applyFill="1" applyBorder="1" applyAlignment="1" applyProtection="1">
      <alignment horizontal="center" vertical="center" wrapText="1"/>
      <protection hidden="1"/>
    </xf>
    <xf numFmtId="0" fontId="29" fillId="4"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4" fillId="9" borderId="65" xfId="0" applyFont="1" applyFill="1" applyBorder="1" applyAlignment="1">
      <alignment horizontal="center" vertical="center" wrapText="1"/>
    </xf>
    <xf numFmtId="0" fontId="3" fillId="9" borderId="68" xfId="0" applyFont="1" applyFill="1" applyBorder="1" applyAlignment="1">
      <alignment horizontal="center" vertical="center" wrapText="1"/>
    </xf>
    <xf numFmtId="15" fontId="9" fillId="3" borderId="72" xfId="0" applyNumberFormat="1" applyFont="1" applyFill="1" applyBorder="1" applyAlignment="1">
      <alignment horizontal="left" vertical="center" wrapText="1"/>
    </xf>
    <xf numFmtId="15" fontId="19" fillId="4" borderId="79" xfId="0" applyNumberFormat="1" applyFont="1" applyFill="1" applyBorder="1" applyAlignment="1">
      <alignment horizontal="left" vertical="center" wrapText="1"/>
    </xf>
    <xf numFmtId="164" fontId="4" fillId="0" borderId="29" xfId="0" applyNumberFormat="1" applyFont="1" applyBorder="1" applyAlignment="1" applyProtection="1">
      <alignment horizontal="center" vertical="center" wrapText="1"/>
      <protection hidden="1"/>
    </xf>
    <xf numFmtId="164" fontId="4" fillId="0" borderId="1" xfId="0" applyNumberFormat="1" applyFont="1" applyBorder="1" applyAlignment="1" applyProtection="1">
      <alignment horizontal="center" vertical="center" wrapText="1"/>
      <protection hidden="1"/>
    </xf>
    <xf numFmtId="164" fontId="4" fillId="9" borderId="30" xfId="0" applyNumberFormat="1" applyFont="1" applyFill="1" applyBorder="1" applyAlignment="1" applyProtection="1">
      <alignment horizontal="center" vertical="center" wrapText="1"/>
      <protection hidden="1"/>
    </xf>
    <xf numFmtId="164" fontId="4" fillId="9" borderId="29" xfId="0" applyNumberFormat="1" applyFont="1" applyFill="1" applyBorder="1" applyAlignment="1" applyProtection="1">
      <alignment horizontal="center" vertical="center" wrapText="1"/>
      <protection hidden="1"/>
    </xf>
    <xf numFmtId="164" fontId="14" fillId="5" borderId="28" xfId="0" applyNumberFormat="1" applyFont="1" applyFill="1" applyBorder="1" applyAlignment="1">
      <alignment horizontal="center" vertical="center" wrapText="1"/>
    </xf>
    <xf numFmtId="165" fontId="3" fillId="9" borderId="27" xfId="0" applyNumberFormat="1" applyFont="1" applyFill="1" applyBorder="1" applyAlignment="1">
      <alignment horizontal="center" vertical="center" wrapText="1"/>
    </xf>
    <xf numFmtId="165" fontId="3" fillId="9" borderId="1" xfId="0" applyNumberFormat="1" applyFont="1" applyFill="1" applyBorder="1" applyAlignment="1">
      <alignment horizontal="center" vertical="center" wrapText="1"/>
    </xf>
    <xf numFmtId="165" fontId="3" fillId="9" borderId="29" xfId="0" applyNumberFormat="1"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49" fontId="33" fillId="2" borderId="0" xfId="0" applyNumberFormat="1" applyFont="1" applyFill="1" applyAlignment="1" applyProtection="1">
      <alignment horizontal="left" vertical="center" wrapText="1"/>
      <protection locked="0"/>
    </xf>
    <xf numFmtId="0" fontId="11" fillId="0" borderId="0" xfId="0" applyFont="1" applyAlignment="1">
      <alignment horizontal="left" vertical="center" wrapText="1"/>
    </xf>
    <xf numFmtId="0" fontId="2" fillId="0" borderId="0" xfId="0" applyFont="1" applyAlignment="1">
      <alignment horizontal="left" wrapText="1"/>
    </xf>
    <xf numFmtId="0" fontId="5" fillId="0" borderId="0" xfId="0" applyFont="1" applyAlignment="1">
      <alignment horizontal="left" wrapText="1"/>
    </xf>
    <xf numFmtId="0" fontId="4" fillId="0" borderId="0" xfId="0" applyFont="1" applyAlignment="1" applyProtection="1">
      <alignment horizontal="left" wrapText="1"/>
      <protection hidden="1"/>
    </xf>
    <xf numFmtId="0" fontId="19" fillId="0" borderId="0" xfId="0" applyFont="1" applyAlignment="1">
      <alignment horizontal="left" wrapText="1"/>
    </xf>
    <xf numFmtId="0" fontId="36" fillId="0" borderId="0" xfId="0" applyFont="1" applyAlignment="1">
      <alignment vertical="center" wrapText="1"/>
    </xf>
    <xf numFmtId="0" fontId="2" fillId="4" borderId="0" xfId="0" applyFont="1" applyFill="1" applyAlignment="1">
      <alignment horizontal="left" vertical="center" wrapText="1"/>
    </xf>
    <xf numFmtId="0" fontId="2" fillId="4" borderId="19" xfId="0" applyFont="1" applyFill="1" applyBorder="1" applyAlignment="1">
      <alignment horizontal="left" vertical="center" wrapText="1"/>
    </xf>
    <xf numFmtId="0" fontId="38" fillId="0" borderId="0" xfId="0" applyFont="1" applyAlignment="1">
      <alignment horizontal="left" wrapText="1"/>
    </xf>
    <xf numFmtId="0" fontId="4" fillId="2" borderId="0" xfId="0" applyFont="1" applyFill="1" applyAlignment="1">
      <alignment horizontal="left" vertical="center" wrapText="1"/>
    </xf>
    <xf numFmtId="15" fontId="40" fillId="0" borderId="51" xfId="0" applyNumberFormat="1" applyFont="1" applyBorder="1" applyAlignment="1" applyProtection="1">
      <alignment horizontal="left" vertical="center" wrapText="1"/>
      <protection locked="0"/>
    </xf>
    <xf numFmtId="15" fontId="40" fillId="0" borderId="4" xfId="0" applyNumberFormat="1" applyFont="1" applyBorder="1" applyAlignment="1" applyProtection="1">
      <alignment horizontal="left" vertical="center" wrapText="1"/>
      <protection locked="0"/>
    </xf>
    <xf numFmtId="0" fontId="5" fillId="0" borderId="0" xfId="0" applyFont="1" applyAlignment="1">
      <alignment vertical="center"/>
    </xf>
    <xf numFmtId="1" fontId="2" fillId="0" borderId="82" xfId="0" applyNumberFormat="1" applyFont="1" applyBorder="1" applyAlignment="1" applyProtection="1">
      <alignment horizontal="center" vertical="center" wrapText="1"/>
      <protection locked="0" hidden="1"/>
    </xf>
    <xf numFmtId="1" fontId="2" fillId="0" borderId="9" xfId="0" applyNumberFormat="1" applyFont="1" applyBorder="1" applyAlignment="1" applyProtection="1">
      <alignment horizontal="center" vertical="center" wrapText="1"/>
      <protection locked="0" hidden="1"/>
    </xf>
    <xf numFmtId="1" fontId="34" fillId="2" borderId="81" xfId="0" applyNumberFormat="1" applyFont="1" applyFill="1" applyBorder="1" applyAlignment="1" applyProtection="1">
      <alignment horizontal="center" vertical="center" wrapText="1"/>
      <protection locked="0"/>
    </xf>
    <xf numFmtId="2" fontId="40" fillId="0" borderId="46" xfId="0" applyNumberFormat="1" applyFont="1" applyBorder="1" applyAlignment="1" applyProtection="1">
      <alignment horizontal="center" vertical="center" wrapText="1"/>
      <protection locked="0"/>
    </xf>
    <xf numFmtId="2" fontId="4" fillId="0" borderId="9" xfId="0" applyNumberFormat="1" applyFont="1" applyBorder="1" applyAlignment="1" applyProtection="1">
      <alignment horizontal="center" vertical="center" wrapText="1"/>
      <protection locked="0"/>
    </xf>
    <xf numFmtId="2" fontId="4" fillId="0" borderId="48" xfId="0" applyNumberFormat="1" applyFont="1" applyBorder="1" applyAlignment="1" applyProtection="1">
      <alignment horizontal="center" vertical="center" wrapText="1"/>
      <protection locked="0"/>
    </xf>
    <xf numFmtId="15" fontId="25" fillId="4" borderId="12" xfId="0" applyNumberFormat="1" applyFont="1" applyFill="1" applyBorder="1" applyAlignment="1">
      <alignment horizontal="left" vertical="center" wrapText="1"/>
    </xf>
    <xf numFmtId="164" fontId="14" fillId="5" borderId="20" xfId="0" applyNumberFormat="1" applyFont="1" applyFill="1" applyBorder="1" applyAlignment="1" applyProtection="1">
      <alignment horizontal="center" vertical="center" wrapText="1"/>
      <protection hidden="1"/>
    </xf>
    <xf numFmtId="15" fontId="40" fillId="0" borderId="83" xfId="0" applyNumberFormat="1"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2" fontId="4" fillId="0" borderId="66" xfId="0" applyNumberFormat="1" applyFont="1" applyBorder="1" applyAlignment="1" applyProtection="1">
      <alignment horizontal="center" vertical="center" wrapText="1"/>
      <protection locked="0"/>
    </xf>
    <xf numFmtId="2" fontId="4" fillId="0" borderId="84" xfId="0" applyNumberFormat="1" applyFont="1" applyBorder="1" applyAlignment="1" applyProtection="1">
      <alignment horizontal="center" vertical="center" wrapText="1"/>
      <protection locked="0"/>
    </xf>
    <xf numFmtId="0" fontId="36" fillId="0" borderId="0" xfId="0" applyFont="1" applyAlignment="1">
      <alignment horizontal="left" vertical="center" wrapText="1"/>
    </xf>
    <xf numFmtId="0" fontId="47" fillId="0" borderId="0" xfId="1" applyFont="1" applyFill="1" applyBorder="1" applyAlignment="1" applyProtection="1">
      <alignment horizontal="left" vertical="center" wrapText="1"/>
    </xf>
    <xf numFmtId="15" fontId="25" fillId="4" borderId="12" xfId="0" applyNumberFormat="1" applyFont="1" applyFill="1" applyBorder="1" applyAlignment="1">
      <alignment horizontal="center" vertical="center" wrapText="1"/>
    </xf>
    <xf numFmtId="15" fontId="25" fillId="4" borderId="3" xfId="0" applyNumberFormat="1" applyFont="1" applyFill="1" applyBorder="1" applyAlignment="1">
      <alignment horizontal="center" vertical="center" wrapText="1"/>
    </xf>
    <xf numFmtId="15" fontId="25" fillId="4" borderId="13" xfId="0" applyNumberFormat="1" applyFont="1" applyFill="1" applyBorder="1" applyAlignment="1">
      <alignment horizontal="center" vertical="center" wrapText="1"/>
    </xf>
    <xf numFmtId="49" fontId="5" fillId="0" borderId="12" xfId="0" applyNumberFormat="1" applyFont="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protection locked="0"/>
    </xf>
    <xf numFmtId="0" fontId="32" fillId="0" borderId="0" xfId="0" applyFont="1" applyAlignment="1" applyProtection="1">
      <alignment vertical="center" wrapText="1"/>
      <protection hidden="1"/>
    </xf>
    <xf numFmtId="0" fontId="4" fillId="0" borderId="0" xfId="0" applyFont="1" applyAlignment="1" applyProtection="1">
      <alignment horizontal="left" vertical="center" wrapText="1"/>
      <protection hidden="1"/>
    </xf>
    <xf numFmtId="15" fontId="5" fillId="0" borderId="44" xfId="0" applyNumberFormat="1" applyFont="1" applyBorder="1" applyAlignment="1" applyProtection="1">
      <alignment horizontal="left" vertical="center" wrapText="1"/>
      <protection locked="0"/>
    </xf>
    <xf numFmtId="15" fontId="5" fillId="0" borderId="45" xfId="0" applyNumberFormat="1" applyFont="1" applyBorder="1" applyAlignment="1" applyProtection="1">
      <alignment horizontal="left" vertical="center" wrapText="1"/>
      <protection locked="0"/>
    </xf>
    <xf numFmtId="15" fontId="5" fillId="0" borderId="35" xfId="0" applyNumberFormat="1" applyFont="1" applyBorder="1" applyAlignment="1" applyProtection="1">
      <alignment horizontal="left" vertical="center" wrapText="1"/>
      <protection locked="0"/>
    </xf>
    <xf numFmtId="15" fontId="5" fillId="0" borderId="36" xfId="0" applyNumberFormat="1" applyFont="1" applyBorder="1" applyAlignment="1" applyProtection="1">
      <alignment horizontal="left" vertical="center" wrapText="1"/>
      <protection locked="0"/>
    </xf>
    <xf numFmtId="15" fontId="5" fillId="0" borderId="76" xfId="0" applyNumberFormat="1" applyFont="1" applyBorder="1" applyAlignment="1" applyProtection="1">
      <alignment horizontal="left" vertical="center" wrapText="1"/>
      <protection locked="0"/>
    </xf>
    <xf numFmtId="14" fontId="23" fillId="0" borderId="80" xfId="0" applyNumberFormat="1" applyFont="1" applyBorder="1" applyAlignment="1" applyProtection="1">
      <alignment horizontal="left" vertical="center" wrapText="1"/>
      <protection locked="0"/>
    </xf>
    <xf numFmtId="14" fontId="23" fillId="0" borderId="38" xfId="0" applyNumberFormat="1" applyFont="1" applyBorder="1" applyAlignment="1" applyProtection="1">
      <alignment horizontal="left" vertical="center" wrapText="1"/>
      <protection locked="0"/>
    </xf>
    <xf numFmtId="14" fontId="23" fillId="0" borderId="77" xfId="0" applyNumberFormat="1" applyFont="1" applyBorder="1" applyAlignment="1" applyProtection="1">
      <alignment horizontal="left" vertical="center" wrapText="1"/>
      <protection locked="0"/>
    </xf>
    <xf numFmtId="0" fontId="25" fillId="4" borderId="2" xfId="0" applyFont="1" applyFill="1" applyBorder="1" applyAlignment="1">
      <alignment horizontal="left" wrapText="1"/>
    </xf>
    <xf numFmtId="0" fontId="25" fillId="4" borderId="0" xfId="0" applyFont="1" applyFill="1" applyAlignment="1">
      <alignment horizontal="left" wrapText="1"/>
    </xf>
    <xf numFmtId="0" fontId="25" fillId="4" borderId="16" xfId="0" applyFont="1" applyFill="1" applyBorder="1" applyAlignment="1">
      <alignment horizontal="left" wrapText="1"/>
    </xf>
    <xf numFmtId="15" fontId="19" fillId="4" borderId="12" xfId="0" applyNumberFormat="1" applyFont="1" applyFill="1" applyBorder="1" applyAlignment="1">
      <alignment horizontal="left" vertical="center" wrapText="1"/>
    </xf>
    <xf numFmtId="15" fontId="19" fillId="4" borderId="3" xfId="0" applyNumberFormat="1" applyFont="1" applyFill="1" applyBorder="1" applyAlignment="1">
      <alignment horizontal="left" vertical="center" wrapText="1"/>
    </xf>
    <xf numFmtId="15" fontId="19" fillId="4" borderId="13" xfId="0" applyNumberFormat="1" applyFont="1" applyFill="1" applyBorder="1" applyAlignment="1">
      <alignment horizontal="left" vertical="center" wrapText="1"/>
    </xf>
    <xf numFmtId="0" fontId="31" fillId="0" borderId="0" xfId="0" applyFont="1" applyAlignment="1" applyProtection="1">
      <alignment horizontal="left" vertical="center" wrapText="1"/>
      <protection hidden="1"/>
    </xf>
    <xf numFmtId="0" fontId="36" fillId="0" borderId="2" xfId="0" applyFont="1" applyBorder="1" applyAlignment="1">
      <alignment horizontal="left" vertical="center" wrapText="1"/>
    </xf>
    <xf numFmtId="0" fontId="42" fillId="3" borderId="5" xfId="0" applyFont="1" applyFill="1" applyBorder="1" applyAlignment="1" applyProtection="1">
      <alignment horizontal="left" vertical="center" wrapText="1"/>
      <protection locked="0" hidden="1"/>
    </xf>
    <xf numFmtId="0" fontId="42" fillId="3" borderId="15" xfId="0" applyFont="1" applyFill="1" applyBorder="1" applyAlignment="1" applyProtection="1">
      <alignment horizontal="left" vertical="center" wrapText="1"/>
      <protection locked="0" hidden="1"/>
    </xf>
    <xf numFmtId="0" fontId="42" fillId="3" borderId="2" xfId="0" applyFont="1" applyFill="1" applyBorder="1" applyAlignment="1" applyProtection="1">
      <alignment horizontal="left" vertical="center" wrapText="1"/>
      <protection locked="0" hidden="1"/>
    </xf>
    <xf numFmtId="0" fontId="42" fillId="3" borderId="16" xfId="0" applyFont="1" applyFill="1" applyBorder="1" applyAlignment="1" applyProtection="1">
      <alignment horizontal="left" vertical="center" wrapText="1"/>
      <protection locked="0" hidden="1"/>
    </xf>
    <xf numFmtId="0" fontId="31" fillId="0" borderId="2" xfId="0" applyFont="1" applyBorder="1" applyAlignment="1" applyProtection="1">
      <alignment horizontal="left" vertical="center" wrapText="1"/>
      <protection hidden="1"/>
    </xf>
    <xf numFmtId="0" fontId="10" fillId="0" borderId="46" xfId="0" applyFont="1" applyBorder="1" applyAlignment="1" applyProtection="1">
      <alignment horizontal="center" vertical="center" wrapText="1"/>
      <protection locked="0"/>
    </xf>
    <xf numFmtId="0" fontId="13" fillId="3" borderId="12" xfId="0" applyFont="1" applyFill="1" applyBorder="1" applyAlignment="1">
      <alignment horizontal="left" wrapText="1"/>
    </xf>
    <xf numFmtId="0" fontId="13" fillId="3" borderId="3" xfId="0" applyFont="1" applyFill="1" applyBorder="1" applyAlignment="1">
      <alignment horizontal="left" wrapText="1"/>
    </xf>
    <xf numFmtId="0" fontId="13" fillId="3" borderId="13" xfId="0" applyFont="1" applyFill="1" applyBorder="1" applyAlignment="1">
      <alignment horizontal="left" wrapText="1"/>
    </xf>
    <xf numFmtId="0" fontId="34" fillId="9" borderId="12" xfId="0" applyFont="1" applyFill="1" applyBorder="1" applyAlignment="1" applyProtection="1">
      <alignment horizontal="center" vertical="center" wrapText="1"/>
      <protection locked="0"/>
    </xf>
    <xf numFmtId="0" fontId="34" fillId="9" borderId="3" xfId="0" applyFont="1" applyFill="1" applyBorder="1" applyAlignment="1" applyProtection="1">
      <alignment horizontal="center" vertical="center" wrapText="1"/>
      <protection locked="0"/>
    </xf>
    <xf numFmtId="14" fontId="7" fillId="0" borderId="12" xfId="0" applyNumberFormat="1" applyFont="1" applyBorder="1" applyAlignment="1" applyProtection="1">
      <alignment horizontal="center" vertical="center" wrapText="1"/>
      <protection locked="0"/>
    </xf>
    <xf numFmtId="14" fontId="7" fillId="0" borderId="3" xfId="0" applyNumberFormat="1" applyFont="1" applyBorder="1" applyAlignment="1" applyProtection="1">
      <alignment horizontal="center" vertical="center" wrapText="1"/>
      <protection locked="0"/>
    </xf>
    <xf numFmtId="14" fontId="7" fillId="0" borderId="19" xfId="0" applyNumberFormat="1" applyFont="1" applyBorder="1" applyAlignment="1" applyProtection="1">
      <alignment horizontal="center" vertical="center" wrapText="1"/>
      <protection locked="0"/>
    </xf>
    <xf numFmtId="14" fontId="7" fillId="0" borderId="17" xfId="0" applyNumberFormat="1" applyFont="1" applyBorder="1" applyAlignment="1" applyProtection="1">
      <alignment horizontal="center" vertical="center" wrapText="1"/>
      <protection locked="0"/>
    </xf>
    <xf numFmtId="0" fontId="51" fillId="3" borderId="2" xfId="0" applyFont="1" applyFill="1" applyBorder="1" applyAlignment="1">
      <alignment horizontal="left" vertical="center" wrapText="1"/>
    </xf>
    <xf numFmtId="0" fontId="51" fillId="3" borderId="16" xfId="0" applyFont="1" applyFill="1" applyBorder="1" applyAlignment="1">
      <alignment horizontal="left" vertical="center" wrapText="1"/>
    </xf>
    <xf numFmtId="0" fontId="51" fillId="3" borderId="19" xfId="0" applyFont="1" applyFill="1" applyBorder="1" applyAlignment="1">
      <alignment horizontal="left" vertical="center" wrapText="1"/>
    </xf>
    <xf numFmtId="0" fontId="51" fillId="3" borderId="18"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13" xfId="0" applyFont="1" applyFill="1" applyBorder="1" applyAlignment="1">
      <alignment horizontal="left" vertical="center" wrapText="1"/>
    </xf>
    <xf numFmtId="49" fontId="2" fillId="0" borderId="1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41" fillId="0" borderId="2" xfId="0" applyFont="1" applyBorder="1" applyAlignment="1">
      <alignment horizontal="left" vertical="center" wrapText="1"/>
    </xf>
    <xf numFmtId="0" fontId="41" fillId="0" borderId="0" xfId="0" applyFont="1" applyAlignment="1">
      <alignment horizontal="left" vertical="center" wrapText="1"/>
    </xf>
    <xf numFmtId="0" fontId="8" fillId="9" borderId="4" xfId="0" applyFont="1" applyFill="1" applyBorder="1" applyAlignment="1">
      <alignment horizontal="left" vertical="center" wrapText="1"/>
    </xf>
    <xf numFmtId="0" fontId="28" fillId="9" borderId="0" xfId="1" applyFont="1" applyFill="1" applyBorder="1" applyAlignment="1" applyProtection="1">
      <alignment horizontal="center" vertical="center" wrapText="1"/>
    </xf>
    <xf numFmtId="0" fontId="28" fillId="9" borderId="16" xfId="1" applyFont="1" applyFill="1" applyBorder="1" applyAlignment="1" applyProtection="1">
      <alignment horizontal="center" vertical="center" wrapText="1"/>
    </xf>
    <xf numFmtId="0" fontId="28" fillId="9" borderId="4" xfId="1" applyFont="1" applyFill="1" applyBorder="1" applyAlignment="1" applyProtection="1">
      <alignment horizontal="center" vertical="center" wrapText="1"/>
    </xf>
    <xf numFmtId="0" fontId="28" fillId="9" borderId="7" xfId="1" applyFont="1" applyFill="1" applyBorder="1" applyAlignment="1" applyProtection="1">
      <alignment horizontal="center" vertical="center" wrapText="1"/>
    </xf>
    <xf numFmtId="0" fontId="2" fillId="9" borderId="4" xfId="0" applyFont="1" applyFill="1" applyBorder="1" applyAlignment="1">
      <alignment horizontal="left" vertical="center" wrapText="1"/>
    </xf>
    <xf numFmtId="0" fontId="2" fillId="9" borderId="6" xfId="0" applyFont="1" applyFill="1" applyBorder="1" applyAlignment="1">
      <alignment horizontal="center" vertical="center" wrapText="1"/>
    </xf>
    <xf numFmtId="0" fontId="8" fillId="9" borderId="4" xfId="0" applyFont="1" applyFill="1" applyBorder="1" applyAlignment="1" applyProtection="1">
      <alignment horizontal="center" wrapText="1"/>
      <protection locked="0"/>
    </xf>
    <xf numFmtId="0" fontId="8" fillId="9" borderId="7" xfId="0" applyFont="1" applyFill="1" applyBorder="1" applyAlignment="1" applyProtection="1">
      <alignment horizontal="center" wrapText="1"/>
      <protection locked="0"/>
    </xf>
    <xf numFmtId="0" fontId="19" fillId="8" borderId="12" xfId="0" applyFont="1" applyFill="1" applyBorder="1" applyAlignment="1">
      <alignment horizontal="left" vertical="center" wrapText="1"/>
    </xf>
    <xf numFmtId="0" fontId="19" fillId="8" borderId="3" xfId="0" applyFont="1" applyFill="1" applyBorder="1" applyAlignment="1">
      <alignment horizontal="left" vertical="center" wrapText="1"/>
    </xf>
    <xf numFmtId="0" fontId="19" fillId="8" borderId="13" xfId="0" applyFont="1" applyFill="1" applyBorder="1" applyAlignment="1">
      <alignment horizontal="left" vertical="center" wrapText="1"/>
    </xf>
    <xf numFmtId="15" fontId="21" fillId="6" borderId="68" xfId="0" applyNumberFormat="1" applyFont="1" applyFill="1" applyBorder="1" applyAlignment="1">
      <alignment horizontal="left" vertical="center" wrapText="1"/>
    </xf>
    <xf numFmtId="15" fontId="21" fillId="6" borderId="69" xfId="0" applyNumberFormat="1" applyFont="1" applyFill="1" applyBorder="1" applyAlignment="1">
      <alignment horizontal="left" vertical="center" wrapText="1"/>
    </xf>
    <xf numFmtId="15" fontId="35" fillId="6" borderId="3" xfId="0" applyNumberFormat="1" applyFont="1" applyFill="1" applyBorder="1" applyAlignment="1" applyProtection="1">
      <alignment horizontal="center" vertical="center" wrapText="1"/>
      <protection hidden="1"/>
    </xf>
    <xf numFmtId="15" fontId="35" fillId="6" borderId="13" xfId="0" applyNumberFormat="1" applyFont="1" applyFill="1" applyBorder="1" applyAlignment="1" applyProtection="1">
      <alignment horizontal="center" vertical="center" wrapText="1"/>
      <protection hidden="1"/>
    </xf>
    <xf numFmtId="15" fontId="49" fillId="4" borderId="78" xfId="1" applyNumberFormat="1" applyFont="1" applyFill="1" applyBorder="1" applyAlignment="1">
      <alignment horizontal="left" vertical="center" wrapText="1"/>
    </xf>
    <xf numFmtId="15" fontId="49" fillId="4" borderId="3" xfId="1" applyNumberFormat="1" applyFont="1" applyFill="1" applyBorder="1" applyAlignment="1">
      <alignment horizontal="left" vertical="center" wrapText="1"/>
    </xf>
    <xf numFmtId="15" fontId="49" fillId="4" borderId="13" xfId="1" applyNumberFormat="1"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14" fontId="2" fillId="0" borderId="12" xfId="0" applyNumberFormat="1" applyFont="1" applyBorder="1" applyAlignment="1" applyProtection="1">
      <alignment horizontal="left" vertical="center" wrapText="1"/>
      <protection locked="0"/>
    </xf>
    <xf numFmtId="14" fontId="2" fillId="0" borderId="13" xfId="0" applyNumberFormat="1" applyFont="1" applyBorder="1" applyAlignment="1" applyProtection="1">
      <alignment horizontal="left" vertical="center" wrapText="1"/>
      <protection locked="0"/>
    </xf>
    <xf numFmtId="166" fontId="2" fillId="0" borderId="12" xfId="0" applyNumberFormat="1" applyFont="1" applyBorder="1" applyAlignment="1" applyProtection="1">
      <alignment horizontal="left" vertical="center" wrapText="1"/>
      <protection locked="0"/>
    </xf>
    <xf numFmtId="166" fontId="2" fillId="0" borderId="13" xfId="0" applyNumberFormat="1" applyFont="1" applyBorder="1" applyAlignment="1" applyProtection="1">
      <alignment horizontal="left" vertical="center" wrapText="1"/>
      <protection locked="0"/>
    </xf>
    <xf numFmtId="15" fontId="5" fillId="0" borderId="32" xfId="0" applyNumberFormat="1" applyFont="1" applyBorder="1" applyAlignment="1" applyProtection="1">
      <alignment horizontal="left" vertical="center" wrapText="1"/>
      <protection locked="0"/>
    </xf>
    <xf numFmtId="15" fontId="5" fillId="0" borderId="33" xfId="0" applyNumberFormat="1" applyFont="1" applyBorder="1" applyAlignment="1" applyProtection="1">
      <alignment horizontal="left" vertical="center" wrapText="1"/>
      <protection locked="0"/>
    </xf>
    <xf numFmtId="0" fontId="14" fillId="5" borderId="20"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3" fillId="3" borderId="14" xfId="0" applyFont="1" applyFill="1" applyBorder="1" applyAlignment="1">
      <alignment horizontal="left" wrapText="1"/>
    </xf>
    <xf numFmtId="0" fontId="13" fillId="3" borderId="15" xfId="0" applyFont="1" applyFill="1" applyBorder="1" applyAlignment="1">
      <alignment horizontal="left" wrapText="1"/>
    </xf>
    <xf numFmtId="0" fontId="13" fillId="3" borderId="43" xfId="0" applyFont="1" applyFill="1" applyBorder="1" applyAlignment="1">
      <alignment horizontal="left" vertical="center" wrapText="1"/>
    </xf>
    <xf numFmtId="0" fontId="13" fillId="3" borderId="42" xfId="0" applyFont="1" applyFill="1" applyBorder="1" applyAlignment="1">
      <alignment horizontal="left" vertical="center" wrapText="1"/>
    </xf>
    <xf numFmtId="0" fontId="13" fillId="3" borderId="39" xfId="0" applyFont="1" applyFill="1" applyBorder="1" applyAlignment="1">
      <alignment horizontal="left" vertical="center" wrapText="1"/>
    </xf>
    <xf numFmtId="0" fontId="48" fillId="0" borderId="12" xfId="1" applyFont="1" applyBorder="1" applyAlignment="1" applyProtection="1">
      <alignment horizontal="left" vertical="center" wrapText="1"/>
      <protection locked="0"/>
    </xf>
    <xf numFmtId="0" fontId="48" fillId="0" borderId="13" xfId="1" applyFont="1" applyBorder="1" applyAlignment="1" applyProtection="1">
      <alignment horizontal="left" vertical="center" wrapText="1"/>
      <protection locked="0"/>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7" fillId="4" borderId="30"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54" xfId="0" applyFont="1" applyFill="1" applyBorder="1" applyAlignment="1">
      <alignment horizontal="center" vertical="center" wrapText="1"/>
    </xf>
    <xf numFmtId="0" fontId="7" fillId="4" borderId="55" xfId="0" applyFont="1" applyFill="1" applyBorder="1" applyAlignment="1">
      <alignment horizontal="center" vertical="center" wrapText="1"/>
    </xf>
    <xf numFmtId="0" fontId="7" fillId="4" borderId="56" xfId="0" applyFont="1" applyFill="1" applyBorder="1" applyAlignment="1">
      <alignment horizontal="center" vertical="center" wrapText="1"/>
    </xf>
    <xf numFmtId="0" fontId="13" fillId="3" borderId="1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22" fillId="4" borderId="5" xfId="1" applyFont="1" applyFill="1" applyBorder="1" applyAlignment="1">
      <alignment horizontal="left" vertical="center" wrapText="1"/>
    </xf>
    <xf numFmtId="0" fontId="22" fillId="4" borderId="14" xfId="1" applyFont="1" applyFill="1" applyBorder="1" applyAlignment="1">
      <alignment horizontal="left" vertical="center" wrapText="1"/>
    </xf>
    <xf numFmtId="0" fontId="22" fillId="4" borderId="15" xfId="1" applyFont="1" applyFill="1" applyBorder="1" applyAlignment="1">
      <alignment horizontal="left" vertical="center" wrapText="1"/>
    </xf>
    <xf numFmtId="0" fontId="50" fillId="4" borderId="2" xfId="0" applyFont="1" applyFill="1" applyBorder="1" applyAlignment="1">
      <alignment horizontal="left" vertical="center" wrapText="1"/>
    </xf>
    <xf numFmtId="0" fontId="50" fillId="4" borderId="0" xfId="0" applyFont="1" applyFill="1" applyAlignment="1">
      <alignment horizontal="left" vertical="center" wrapText="1"/>
    </xf>
    <xf numFmtId="0" fontId="50" fillId="4" borderId="16" xfId="0" applyFont="1" applyFill="1" applyBorder="1" applyAlignment="1">
      <alignment horizontal="left" vertical="center" wrapText="1"/>
    </xf>
    <xf numFmtId="0" fontId="50" fillId="4" borderId="19" xfId="0" applyFont="1" applyFill="1" applyBorder="1" applyAlignment="1">
      <alignment horizontal="left" vertical="center" wrapText="1"/>
    </xf>
    <xf numFmtId="0" fontId="50" fillId="4" borderId="17" xfId="0" applyFont="1" applyFill="1" applyBorder="1" applyAlignment="1">
      <alignment horizontal="left" vertical="center" wrapText="1"/>
    </xf>
    <xf numFmtId="0" fontId="50" fillId="4" borderId="18" xfId="0" applyFont="1" applyFill="1" applyBorder="1" applyAlignment="1">
      <alignment horizontal="left" vertical="center" wrapText="1"/>
    </xf>
    <xf numFmtId="0" fontId="8" fillId="4" borderId="19" xfId="0" applyFont="1" applyFill="1" applyBorder="1" applyAlignment="1">
      <alignment horizontal="left" vertical="center" wrapText="1"/>
    </xf>
    <xf numFmtId="0" fontId="8" fillId="4" borderId="18" xfId="0" applyFont="1" applyFill="1" applyBorder="1" applyAlignment="1">
      <alignment horizontal="left" vertical="center" wrapText="1"/>
    </xf>
    <xf numFmtId="49" fontId="8" fillId="2" borderId="12" xfId="0" applyNumberFormat="1" applyFont="1" applyFill="1" applyBorder="1" applyAlignment="1" applyProtection="1">
      <alignment horizontal="left" vertical="center" wrapText="1"/>
      <protection locked="0"/>
    </xf>
    <xf numFmtId="49" fontId="8" fillId="2" borderId="3" xfId="0" applyNumberFormat="1" applyFont="1" applyFill="1" applyBorder="1" applyAlignment="1" applyProtection="1">
      <alignment horizontal="left" vertical="center" wrapText="1"/>
      <protection locked="0"/>
    </xf>
    <xf numFmtId="49" fontId="8" fillId="2" borderId="13" xfId="0" applyNumberFormat="1" applyFont="1" applyFill="1" applyBorder="1" applyAlignment="1" applyProtection="1">
      <alignment horizontal="left" vertical="center" wrapText="1"/>
      <protection locked="0"/>
    </xf>
    <xf numFmtId="49" fontId="25" fillId="2" borderId="12" xfId="0" applyNumberFormat="1" applyFont="1" applyFill="1" applyBorder="1" applyAlignment="1" applyProtection="1">
      <alignment horizontal="left" vertical="center" wrapText="1"/>
      <protection locked="0"/>
    </xf>
    <xf numFmtId="49" fontId="25" fillId="2" borderId="3" xfId="0" applyNumberFormat="1" applyFont="1" applyFill="1" applyBorder="1" applyAlignment="1" applyProtection="1">
      <alignment horizontal="left" vertical="center" wrapText="1"/>
      <protection locked="0"/>
    </xf>
    <xf numFmtId="49" fontId="25" fillId="2" borderId="13" xfId="0" applyNumberFormat="1"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4" borderId="3" xfId="0" applyFont="1" applyFill="1" applyBorder="1" applyAlignment="1">
      <alignment horizontal="left" vertical="center" wrapText="1"/>
    </xf>
    <xf numFmtId="0" fontId="8" fillId="4" borderId="0" xfId="1" applyFont="1" applyFill="1" applyAlignment="1">
      <alignment horizontal="left" vertical="center" wrapText="1"/>
    </xf>
    <xf numFmtId="0" fontId="24" fillId="4" borderId="0" xfId="1" applyFont="1" applyFill="1" applyAlignment="1">
      <alignment horizontal="left" vertical="center" wrapText="1"/>
    </xf>
    <xf numFmtId="0" fontId="14" fillId="3" borderId="1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20" fillId="0" borderId="12" xfId="0" applyFont="1" applyBorder="1" applyAlignment="1" applyProtection="1">
      <alignment horizontal="center" vertical="center" wrapText="1"/>
      <protection hidden="1"/>
    </xf>
    <xf numFmtId="0" fontId="20" fillId="0" borderId="3" xfId="0" applyFont="1" applyBorder="1" applyAlignment="1" applyProtection="1">
      <alignment horizontal="center" vertical="center" wrapText="1"/>
      <protection hidden="1"/>
    </xf>
    <xf numFmtId="0" fontId="20" fillId="0" borderId="13" xfId="0" applyFont="1" applyBorder="1" applyAlignment="1" applyProtection="1">
      <alignment horizontal="center" vertical="center" wrapText="1"/>
      <protection hidden="1"/>
    </xf>
    <xf numFmtId="0" fontId="43" fillId="8" borderId="12" xfId="1" applyFont="1" applyFill="1" applyBorder="1" applyAlignment="1">
      <alignment horizontal="center" vertical="center" wrapText="1"/>
    </xf>
    <xf numFmtId="0" fontId="45" fillId="8" borderId="3" xfId="1" applyFont="1" applyFill="1" applyBorder="1" applyAlignment="1">
      <alignment horizontal="center" vertical="center" wrapText="1"/>
    </xf>
    <xf numFmtId="0" fontId="45" fillId="8" borderId="13" xfId="1"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22" fillId="4" borderId="5" xfId="0" applyFont="1" applyFill="1" applyBorder="1" applyAlignment="1">
      <alignment horizontal="left" vertical="top" wrapText="1"/>
    </xf>
    <xf numFmtId="0" fontId="22" fillId="4" borderId="14" xfId="0" applyFont="1" applyFill="1" applyBorder="1" applyAlignment="1">
      <alignment horizontal="left" vertical="top" wrapText="1"/>
    </xf>
    <xf numFmtId="0" fontId="22" fillId="4" borderId="15" xfId="0" applyFont="1" applyFill="1" applyBorder="1" applyAlignment="1">
      <alignment horizontal="left" vertical="top" wrapText="1"/>
    </xf>
    <xf numFmtId="0" fontId="46" fillId="4" borderId="0" xfId="1" applyFont="1" applyFill="1" applyAlignment="1">
      <alignment horizontal="left" vertical="center" wrapText="1"/>
    </xf>
    <xf numFmtId="0" fontId="8" fillId="9" borderId="66" xfId="0" applyFont="1" applyFill="1" applyBorder="1" applyAlignment="1">
      <alignment horizontal="left" vertical="center" wrapText="1"/>
    </xf>
    <xf numFmtId="0" fontId="26" fillId="9" borderId="66" xfId="1" applyFont="1" applyFill="1" applyBorder="1" applyAlignment="1" applyProtection="1">
      <alignment horizontal="center" vertical="center" wrapText="1"/>
      <protection locked="0"/>
    </xf>
    <xf numFmtId="0" fontId="26" fillId="9" borderId="67" xfId="1" applyFont="1" applyFill="1" applyBorder="1" applyAlignment="1" applyProtection="1">
      <alignment horizontal="center" vertical="center" wrapText="1"/>
      <protection locked="0"/>
    </xf>
    <xf numFmtId="0" fontId="4" fillId="9" borderId="50"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4" fillId="5" borderId="19" xfId="0" applyFont="1" applyFill="1" applyBorder="1" applyAlignment="1">
      <alignment horizontal="right" vertical="center" wrapText="1"/>
    </xf>
    <xf numFmtId="0" fontId="14" fillId="5" borderId="17" xfId="0" applyFont="1" applyFill="1" applyBorder="1" applyAlignment="1">
      <alignment horizontal="right" vertical="center" wrapText="1"/>
    </xf>
    <xf numFmtId="0" fontId="7" fillId="9" borderId="69" xfId="0" applyFont="1" applyFill="1" applyBorder="1" applyAlignment="1">
      <alignment horizontal="left" vertical="center" wrapText="1"/>
    </xf>
    <xf numFmtId="0" fontId="7" fillId="9" borderId="69" xfId="0" applyFont="1" applyFill="1" applyBorder="1" applyAlignment="1" applyProtection="1">
      <alignment horizontal="center" vertical="center" wrapText="1"/>
      <protection locked="0"/>
    </xf>
    <xf numFmtId="0" fontId="7" fillId="9" borderId="70" xfId="0" applyFont="1" applyFill="1" applyBorder="1" applyAlignment="1" applyProtection="1">
      <alignment horizontal="center" vertical="center" wrapText="1"/>
      <protection locked="0"/>
    </xf>
    <xf numFmtId="0" fontId="8" fillId="9" borderId="9" xfId="0" applyFont="1" applyFill="1" applyBorder="1" applyAlignment="1">
      <alignment horizontal="left" vertical="center" wrapText="1"/>
    </xf>
    <xf numFmtId="0" fontId="27" fillId="9" borderId="9" xfId="0" applyFont="1" applyFill="1" applyBorder="1" applyAlignment="1">
      <alignment horizontal="center" vertical="center" wrapText="1"/>
    </xf>
    <xf numFmtId="0" fontId="27" fillId="9" borderId="10" xfId="0" applyFont="1" applyFill="1" applyBorder="1" applyAlignment="1">
      <alignment horizontal="center" vertical="center" wrapText="1"/>
    </xf>
    <xf numFmtId="15" fontId="2" fillId="9" borderId="22" xfId="0" applyNumberFormat="1" applyFont="1" applyFill="1" applyBorder="1" applyAlignment="1">
      <alignment horizontal="left" vertical="center" wrapText="1"/>
    </xf>
    <xf numFmtId="15" fontId="2" fillId="9" borderId="23" xfId="0" applyNumberFormat="1" applyFont="1" applyFill="1" applyBorder="1" applyAlignment="1">
      <alignment horizontal="left" vertical="center" wrapText="1"/>
    </xf>
    <xf numFmtId="15" fontId="2" fillId="9" borderId="24" xfId="0" applyNumberFormat="1" applyFont="1" applyFill="1" applyBorder="1" applyAlignment="1">
      <alignment horizontal="left" vertical="center" wrapText="1"/>
    </xf>
    <xf numFmtId="15" fontId="9" fillId="3" borderId="71" xfId="0" applyNumberFormat="1" applyFont="1" applyFill="1" applyBorder="1" applyAlignment="1">
      <alignment horizontal="left" vertical="center" wrapText="1"/>
    </xf>
    <xf numFmtId="15" fontId="9" fillId="3" borderId="72" xfId="0" applyNumberFormat="1" applyFont="1" applyFill="1" applyBorder="1" applyAlignment="1">
      <alignment horizontal="left" vertical="center" wrapText="1"/>
    </xf>
    <xf numFmtId="15" fontId="2" fillId="9" borderId="57" xfId="0" applyNumberFormat="1" applyFont="1" applyFill="1" applyBorder="1" applyAlignment="1">
      <alignment horizontal="left" vertical="center" wrapText="1"/>
    </xf>
    <xf numFmtId="15" fontId="2" fillId="9" borderId="58" xfId="0" applyNumberFormat="1" applyFont="1" applyFill="1" applyBorder="1" applyAlignment="1">
      <alignment horizontal="left" vertical="center" wrapText="1"/>
    </xf>
    <xf numFmtId="15" fontId="2" fillId="9" borderId="59" xfId="0" applyNumberFormat="1" applyFont="1" applyFill="1" applyBorder="1" applyAlignment="1">
      <alignment horizontal="left" vertical="center" wrapText="1"/>
    </xf>
    <xf numFmtId="15" fontId="26" fillId="9" borderId="25" xfId="1" applyNumberFormat="1" applyFont="1" applyFill="1" applyBorder="1" applyAlignment="1" applyProtection="1">
      <alignment horizontal="center" vertical="center" wrapText="1"/>
    </xf>
    <xf numFmtId="15" fontId="26" fillId="9" borderId="26" xfId="1" applyNumberFormat="1" applyFont="1" applyFill="1" applyBorder="1" applyAlignment="1" applyProtection="1">
      <alignment horizontal="center" vertical="center" wrapText="1"/>
    </xf>
    <xf numFmtId="15" fontId="26" fillId="9" borderId="75" xfId="1" applyNumberFormat="1" applyFont="1" applyFill="1" applyBorder="1" applyAlignment="1" applyProtection="1">
      <alignment horizontal="center" vertical="center" wrapText="1"/>
    </xf>
    <xf numFmtId="15" fontId="26" fillId="9" borderId="60" xfId="1" applyNumberFormat="1" applyFont="1" applyFill="1" applyBorder="1" applyAlignment="1" applyProtection="1">
      <alignment horizontal="center" vertical="center" wrapText="1"/>
    </xf>
    <xf numFmtId="15" fontId="26" fillId="9" borderId="61" xfId="1" applyNumberFormat="1" applyFont="1" applyFill="1" applyBorder="1" applyAlignment="1" applyProtection="1">
      <alignment horizontal="center" vertical="center" wrapText="1"/>
    </xf>
    <xf numFmtId="15" fontId="26" fillId="9" borderId="74" xfId="1" applyNumberFormat="1" applyFont="1" applyFill="1" applyBorder="1" applyAlignment="1" applyProtection="1">
      <alignment horizontal="center" vertical="center" wrapText="1"/>
    </xf>
    <xf numFmtId="15" fontId="9" fillId="3" borderId="72" xfId="0" applyNumberFormat="1" applyFont="1" applyFill="1" applyBorder="1" applyAlignment="1">
      <alignment horizontal="center" vertical="center" wrapText="1"/>
    </xf>
    <xf numFmtId="15" fontId="9" fillId="3" borderId="73" xfId="0" applyNumberFormat="1" applyFont="1" applyFill="1" applyBorder="1" applyAlignment="1">
      <alignment horizontal="center" vertical="center" wrapText="1"/>
    </xf>
    <xf numFmtId="0" fontId="15" fillId="0" borderId="12"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21" fillId="4" borderId="27" xfId="0" applyFont="1" applyFill="1" applyBorder="1" applyAlignment="1">
      <alignment horizontal="center" vertical="center" wrapText="1"/>
    </xf>
  </cellXfs>
  <cellStyles count="2">
    <cellStyle name="Hyperlink" xfId="1" builtinId="8"/>
    <cellStyle name="Normal" xfId="0" builtinId="0"/>
  </cellStyles>
  <dxfs count="41">
    <dxf>
      <font>
        <b val="0"/>
        <i val="0"/>
        <color rgb="FFFF0000"/>
      </font>
      <fill>
        <patternFill>
          <bgColor rgb="FFFFFF00"/>
        </patternFill>
      </fill>
    </dxf>
    <dxf>
      <fill>
        <patternFill>
          <bgColor rgb="FFFFFF00"/>
        </patternFill>
      </fill>
    </dxf>
    <dxf>
      <fill>
        <patternFill>
          <bgColor rgb="FFFFFF00"/>
        </patternFill>
      </fill>
    </dxf>
    <dxf>
      <font>
        <color auto="1"/>
      </font>
      <fill>
        <patternFill>
          <bgColor rgb="FF00B050"/>
        </patternFill>
      </fill>
    </dxf>
    <dxf>
      <fill>
        <patternFill>
          <bgColor rgb="FF73F9B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FF00"/>
        </patternFill>
      </fill>
    </dxf>
    <dxf>
      <font>
        <color rgb="FF1C31CE"/>
      </font>
      <fill>
        <patternFill>
          <bgColor rgb="FF00B050"/>
        </patternFill>
      </fill>
    </dxf>
    <dxf>
      <font>
        <color auto="1"/>
      </font>
      <fill>
        <patternFill>
          <bgColor rgb="FF00B050"/>
        </patternFill>
      </fill>
    </dxf>
    <dxf>
      <fill>
        <patternFill>
          <bgColor rgb="FF73F9B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fgColor indexed="64"/>
          <bgColor auto="1"/>
        </patternFill>
      </fill>
    </dxf>
    <dxf>
      <font>
        <color theme="0" tint="-0.499984740745262"/>
      </font>
    </dxf>
    <dxf>
      <font>
        <color theme="3" tint="-0.24994659260841701"/>
      </font>
      <fill>
        <patternFill>
          <bgColor theme="6"/>
        </patternFill>
      </fill>
    </dxf>
    <dxf>
      <font>
        <color theme="0" tint="-0.499984740745262"/>
      </font>
    </dxf>
    <dxf>
      <fill>
        <patternFill patternType="none">
          <fgColor indexed="64"/>
          <bgColor auto="1"/>
        </patternFill>
      </fill>
    </dxf>
    <dxf>
      <font>
        <color theme="0" tint="-0.499984740745262"/>
      </font>
    </dxf>
    <dxf>
      <font>
        <color theme="0" tint="-0.499984740745262"/>
      </font>
    </dxf>
    <dxf>
      <fill>
        <patternFill patternType="none">
          <fgColor indexed="64"/>
          <bgColor auto="1"/>
        </patternFill>
      </fill>
    </dxf>
    <dxf>
      <fill>
        <patternFill patternType="none">
          <fgColor indexed="64"/>
          <bgColor auto="1"/>
        </patternFill>
      </fill>
    </dxf>
    <dxf>
      <fill>
        <patternFill>
          <bgColor rgb="FF92D050"/>
        </patternFill>
      </fill>
    </dxf>
    <dxf>
      <fill>
        <patternFill>
          <bgColor rgb="FFFF0000"/>
        </patternFill>
      </fill>
    </dxf>
    <dxf>
      <fill>
        <patternFill>
          <bgColor rgb="FF00B050"/>
        </patternFill>
      </fill>
    </dxf>
    <dxf>
      <font>
        <b/>
        <i val="0"/>
        <u/>
      </font>
      <fill>
        <patternFill>
          <bgColor rgb="FF00D27D"/>
        </patternFill>
      </fill>
    </dxf>
    <dxf>
      <font>
        <b/>
        <i val="0"/>
        <u/>
        <color auto="1"/>
      </font>
      <fill>
        <patternFill>
          <bgColor rgb="FFFF0000"/>
        </patternFill>
      </fill>
    </dxf>
    <dxf>
      <fill>
        <patternFill>
          <bgColor rgb="FFFF0000"/>
        </patternFill>
      </fill>
    </dxf>
    <dxf>
      <fill>
        <patternFill>
          <bgColor rgb="FF92D050"/>
        </patternFill>
      </fill>
    </dxf>
    <dxf>
      <fill>
        <patternFill>
          <bgColor theme="0" tint="-4.9989318521683403E-2"/>
        </patternFill>
      </fill>
    </dxf>
    <dxf>
      <font>
        <b val="0"/>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40"/>
      <tableStyleElement type="headerRow" dxfId="39"/>
      <tableStyleElement type="secondRowStripe" dxfId="38"/>
    </tableStyle>
  </tableStyles>
  <colors>
    <mruColors>
      <color rgb="FF1C31CE"/>
      <color rgb="FFA4C8FE"/>
      <color rgb="FF00D27D"/>
      <color rgb="FFA3EBEB"/>
      <color rgb="FFFF9FCF"/>
      <color rgb="FFFF89C4"/>
      <color rgb="FF384CE4"/>
      <color rgb="FF0088B8"/>
      <color rgb="FFFF8BC5"/>
      <color rgb="FFFF81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universityofgalway.ie/payroll/externalexaminersprogrammereviewerssubjectspecialists/externalexaminers/"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744999</xdr:colOff>
      <xdr:row>0</xdr:row>
      <xdr:rowOff>0</xdr:rowOff>
    </xdr:from>
    <xdr:to>
      <xdr:col>7</xdr:col>
      <xdr:colOff>1916</xdr:colOff>
      <xdr:row>1</xdr:row>
      <xdr:rowOff>1457</xdr:rowOff>
    </xdr:to>
    <xdr:pic>
      <xdr:nvPicPr>
        <xdr:cNvPr id="8" name="Picture 7">
          <a:extLst>
            <a:ext uri="{FF2B5EF4-FFF2-40B4-BE49-F238E27FC236}">
              <a16:creationId xmlns:a16="http://schemas.microsoft.com/office/drawing/2014/main" id="{0F6B5D1F-F3B1-089F-D5CC-8D43788B65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3513" y="0"/>
          <a:ext cx="10006560" cy="2886171"/>
        </a:xfrm>
        <a:prstGeom prst="rect">
          <a:avLst/>
        </a:prstGeom>
      </xdr:spPr>
    </xdr:pic>
    <xdr:clientData/>
  </xdr:twoCellAnchor>
  <xdr:twoCellAnchor>
    <xdr:from>
      <xdr:col>0</xdr:col>
      <xdr:colOff>0</xdr:colOff>
      <xdr:row>0</xdr:row>
      <xdr:rowOff>212912</xdr:rowOff>
    </xdr:from>
    <xdr:to>
      <xdr:col>1</xdr:col>
      <xdr:colOff>381000</xdr:colOff>
      <xdr:row>0</xdr:row>
      <xdr:rowOff>2879912</xdr:rowOff>
    </xdr:to>
    <xdr:sp macro="" textlink="">
      <xdr:nvSpPr>
        <xdr:cNvPr id="3" name="TextBox 1" descr="Company Name" title="Title 1">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0" y="212912"/>
          <a:ext cx="3496235" cy="2667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algn="l"/>
          <a:r>
            <a:rPr lang="en-US" sz="2400" b="1" baseline="0">
              <a:solidFill>
                <a:sysClr val="windowText" lastClr="000000"/>
              </a:solidFill>
              <a:latin typeface="+mj-lt"/>
            </a:rPr>
            <a:t>University of Galway</a:t>
          </a:r>
        </a:p>
        <a:p>
          <a:pPr marL="0" algn="l"/>
          <a:endParaRPr lang="en-US" sz="2400" b="1" baseline="0">
            <a:solidFill>
              <a:sysClr val="windowText" lastClr="000000"/>
            </a:solidFill>
            <a:latin typeface="+mj-lt"/>
          </a:endParaRPr>
        </a:p>
        <a:p>
          <a:pPr marL="0" algn="l"/>
          <a:r>
            <a:rPr lang="en-US" sz="2400" b="1">
              <a:solidFill>
                <a:srgbClr val="1C31CE"/>
              </a:solidFill>
              <a:effectLst/>
              <a:latin typeface="+mj-lt"/>
              <a:ea typeface="+mn-ea"/>
              <a:cs typeface="+mn-cs"/>
            </a:rPr>
            <a:t>External Examiners </a:t>
          </a:r>
        </a:p>
        <a:p>
          <a:pPr marL="0" algn="l"/>
          <a:r>
            <a:rPr lang="en-US" sz="1600" b="1">
              <a:solidFill>
                <a:sysClr val="windowText" lastClr="000000"/>
              </a:solidFill>
              <a:effectLst/>
              <a:latin typeface="+mj-lt"/>
              <a:ea typeface="+mn-ea"/>
              <a:cs typeface="+mn-cs"/>
            </a:rPr>
            <a:t>Payment Form  V3 </a:t>
          </a:r>
          <a:r>
            <a:rPr lang="en-US" sz="1050" b="1">
              <a:solidFill>
                <a:sysClr val="windowText" lastClr="000000"/>
              </a:solidFill>
              <a:effectLst/>
              <a:latin typeface="+mj-lt"/>
              <a:ea typeface="+mn-ea"/>
              <a:cs typeface="+mn-cs"/>
            </a:rPr>
            <a:t>(Updated May 2023)</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400" b="1" u="sng">
            <a:solidFill>
              <a:srgbClr val="1C31CE"/>
            </a:solidFill>
            <a:effectLst/>
            <a:latin typeface="+mj-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400" b="1" u="sng">
              <a:solidFill>
                <a:srgbClr val="1C31CE"/>
              </a:solidFill>
              <a:effectLst/>
              <a:latin typeface="+mj-lt"/>
              <a:ea typeface="+mn-ea"/>
              <a:cs typeface="+mn-cs"/>
            </a:rPr>
            <a:t>Click</a:t>
          </a:r>
          <a:r>
            <a:rPr lang="en-US" sz="1400" b="1" u="sng" baseline="0">
              <a:solidFill>
                <a:srgbClr val="1C31CE"/>
              </a:solidFill>
              <a:effectLst/>
              <a:latin typeface="+mj-lt"/>
              <a:ea typeface="+mn-ea"/>
              <a:cs typeface="+mn-cs"/>
            </a:rPr>
            <a:t> here for further information</a:t>
          </a:r>
          <a:endParaRPr lang="en-IE" sz="4000" u="sng">
            <a:solidFill>
              <a:srgbClr val="1C31CE"/>
            </a:solidFill>
            <a:effectLst/>
            <a:latin typeface="+mj-lt"/>
          </a:endParaRPr>
        </a:p>
        <a:p>
          <a:pPr marL="0" algn="l"/>
          <a:endParaRPr lang="en-US" sz="3200" b="1">
            <a:solidFill>
              <a:schemeClr val="bg1"/>
            </a:solidFill>
            <a:latin typeface="+mj-lt"/>
          </a:endParaRPr>
        </a:p>
      </xdr:txBody>
    </xdr:sp>
    <xdr:clientData/>
  </xdr:twoCellAnchor>
  <xdr:twoCellAnchor editAs="oneCell">
    <xdr:from>
      <xdr:col>3</xdr:col>
      <xdr:colOff>0</xdr:colOff>
      <xdr:row>22</xdr:row>
      <xdr:rowOff>0</xdr:rowOff>
    </xdr:from>
    <xdr:to>
      <xdr:col>3</xdr:col>
      <xdr:colOff>304800</xdr:colOff>
      <xdr:row>22</xdr:row>
      <xdr:rowOff>300503</xdr:rowOff>
    </xdr:to>
    <xdr:sp macro="" textlink="">
      <xdr:nvSpPr>
        <xdr:cNvPr id="1026" name="AutoShape 2" descr="data:image/png;base64,iVBORw0KGgoAAAANSUhEUgAAAQwAAABMCAYAAACYo4lLAAAAAXNSR0IArs4c6QAAAARnQU1BAACxjwv8YQUAAAAJcEhZcwAADsMAAA7DAcdvqGQAAFfaSURBVHhe7V0HYBXF1v5uv+md3qsiUqSIYENEUcHee1fsWJ9dns+G9algfeqz9wYoRcGKWFAUUZHeQgmQntx+//Od2U1ubhKKouL7891MdnfKmTMzZ86cmZ3dRROa0IQmbC0c/BePR+KA076kB+KIyQn9/jo4hCs4LZ4sxIW3HQEOh+ErkR/6xWIxE2aFN6EJfyvY8uwQOU7UCcD+ItcfWhqhToAl7H+tslAk9bkdRVkkgsohUXkkXtvsJx4b8vutx62J09jRPicaOt/WI7G1cROP9jnR0Pm2HolEP9sR23oktjZu8pFIPm8s7tYctyZOY0fbEcnnyUf2MMpvPCauge6mcUXQd6yeqFyb0x0ddtXZSqIJTfhfAOcYMvRZVwq1MIzCiHFoVE9FOBJGMBxmL5Crv0CXxG1mJG/zZ9iX6YnD8ddbPuTO6XTC53YZRSHVFw1FUV0eQDzKqRzjJFV3E5qwgyGxZ9uyqqrA7UBqZipcXpflq6hVGLGYWcNQEZe/z+bOxoxvPoPH49aYRL0RNL75jrs1Rkt9mjHRFbXpYnLqdrmxZnkpKqpc6DVwIGKOaJ2CNmg3/cGgUmiVm4VRew1EmttM55Z8uxQ3nHoDgqXVcMEtPP75fDWhCduCRAm1eyL7rSvbg7ueuxMd+ra3fBWJCoNdkx1Y/2P6V5/g/S+ni8Lw0ENRr3PHtr/CiDs4Otd2NVoTDplLLZ6/Hhs2RjFk+AHwpHkQ0wVZA7GOrLM/D/FoFO3ysnH88D2RIdqYynbR7CW4eMRFCJUGRF2Qxz+fryY04beAPdnuUbzZ4cx049Gpj6DToI6WryJx0dOG6cDsx07prH+Vc1mONk8sHEeqP02OUZSXlsDpYhzHX+7qKVDWGXnbwX8uh2uLLjF+0++P+W2POt9eNBzJNESOa0yOJGzeTPirIdMemaUgPS0daf5UOGvWNv5YMJfNORtNNkQT/r+hEYUhI2hcNE+C0ylIotsCxECAwxXfrINTtEGio0JIyIMLi5WVAWxcvxGlmzZi3Zo1OrJHubAoyc20h7zUurik2awjY1tIIyp2C07iCB9SCklvVIg5E+tD/9cHDRLyvn2dRTwBDcerdawzOi5u0TWEhtL9XpeMLYVLjHpxkl0y6NVQvN/nLOIJaDjetrlkNBSnrrMibgYNp9u8s+XBdoaQdi5zngT2mB0GyXXCdYCszBxRFBsQCkbQpk17QJSF2yWdlmi4TH8pdkCWGgTreitksAlNqIMdSmGYzib/LUl2yXHj+iL0798fzZrnY/mSpXC63TIyUpUkaMQmNKEJfwq2o8Jg5012SeCUo56TP5lhIGbO1UyKRXVKE4+78euPS9Cv9y5o37YFfpjzlSiQTfB4vJJA4nN6IAdJUuOSQa9ktyVQD9Vx9EtyxNbQ+qtBxUoTM87b0brd19SC1rPewrZL04QmJKAR4d5uCoPCR4G0nc6D6kA4SFIWohcQ43KE9EpaDdrhHRGxIuJwuz346bulSHWl48B9BqN/754oLy7Glx98hkh1FG5RGnGlQ21jOgWPifMzOuab/NsikjUGYUgZZ9WaUzubFZ6EhvjYEhLnkg25+qibB12dNPy5eBPa1JHL6UAYIUSljuPumNG3DbP/u1GHD3HJfCYjObyBKPWQnGZr6njbUTcPk8/mIcWtU3bW/e9HfT4S8zD5bDuSaSqkX/HXEP7iKYlZNnQ64yK8YlW4IYrCj3jIh3lfLcHCuQtx4eizkJPpx5A9+qJTu7ZY8tMv+HjyVFSXVCDF59G9Im6XWBzc+87F0j+oAyRje4nBHw3eWeLiMW2LikgVCrrlo/XOLRB2BKQA1oNyTWjCVuKvUxgipy5REB6PD06HH8FqN9avDWDOrMWY/OonWLd0E2669mocPGyIyHVMlEULXHj+KchM8+LX73/CxBdex+wPP8XyhUtRWlwqI6UTPq9faLqbOoEN0WjOmBvBeBiuFm4cf+WJeGLak7j76XvQfbedEIhHVJE0oQnJaGwwVGmp3elphOeDrz/F1Nkz6+z0rI+6JBO3dBP1xNDaSs65tNMpnTrmQcnGKqxcuhpF64rlvFz8oujUtgP2G7YvRhy4L3bu0FLXM6jXuKZB4X7t3Q9w57hHULSpHE6PG7xh4k9LRU5+Ppq3aS2uJQpathC/FEQifB5GsxWIBUKeyWaS+Za8y103nCaAz7AkFigai6BtdhaOHza4Zqfn4i+X4NKDL0VoE3d6unVJZltRY1bKNMIh5zFI4cRLSYmlQP7NNEimc2SJZiRDxYuxHRpHrsViM4VwIBKNouMuHXH21WcjJdeHXxcsxNIfl2DuZ99jzdIieKUdaH9oFhZt5lU7VyEtua45Zbi5Jas7ccmzto2xVlgGKm8mZ73afCndzYL51capaSvxYhlNfnLG/MiCBEXpJ784opIL5UQGIIfX+DGOJTuMzfAYIvA4GW7VokQytMk76TJ/i7imN3nWrY9GoGUUSDwTU/5bSbRe5Mf60lChS47M0r2UQ35u6RNu8qppLFqE0rUJmQOhPqyLBCivvxOxuPTPHDcmvD8enXavv9NTc/gtCoMdPxEUksQS1ZtTiQAz1OX0Y92aEsyd/ROK15ahlXTunj13xsD+/bDrzl3QtUs7ZKR4pUKkOsWyoHJJxjfzFuGOux/Ct9/+JBaFTGHYEJJfNBaG0+tAVm4Odu7bBz379BGhlUaRfheVjkOoIOtZAng7JhGsjoRIWi8JUVRh5GybwjDVUTdn0tVo4h0jYzJ1cKiQUjEAYRH4AIIax+l3we1xicXg0FvM0luEpkNy8gr7VselsEpZ+E6OUCyoIinNj5RUH/wZfmxav0msipAKpl/SOcmn/LxSx152cocLUcnMof9sXoUfl9SviojpoBR0hoeiXBGJiA/XnCS9KFZth7BZM3E7ZMooZqRTaMdJMwH1hZv0E/zklG0Xige1/bj7UKod/rhb5UIIw5XphTfNg/T0VOQ3z0VWWrYowrkyXZU0njhSMj1w+b1ISfcjp2UO8jJyMXemhJcHtKwOmcLGhf+wKwKnz4VYdVhqxa+s6AAlZXFaSru2PhpBgsKwo6qesY7avnISc8ZkMBNLONOhg1p6djpatWiFxd8vwbrlhZK/lE8TUnmYNPJPXSIHPOeO4+0NVRi5LkyYLApjUCfLV/HnKoy4UwTL6cGqBZvwxQdfo0vHLjjtxKOx7757oHlBlnYQgtrWKWl1pGKjsuJqIM0bjcDtEjobSjHu7ofx3tSPpeZE+MVPS+GIiGURESox9Oo/AIOG7aOCx7QcSZTHJN7+UoXBrCSu7eyyV0lHadY+F/337o/+ew5Eel46osEoUvypiMgUY/nCZfhu1reY/9V8lK4vQYozRTqAKBMR/vTcDIw6fBQcGQ5Uxaqlg0leko+Xd5ekA3PPHK05Ux9OfDNzjgjsAnjgM5YLvRNAUXWqMpCqkfNgLAB/tg+d+3RCr4H90KFTe2Rkp+n+GLZP0boirF6yGt/NmIulPy+BOyoWJZVGQvnrKwzDozaPHiQfRxCd+nfFSRechIycNEx7dTqmvvo+fFE/sgqyccwZx6HX8F3Rvmdb+DJ9WDt/HS475mJsWLoRqVlpOO2CU9F7aG+03KkVUpunYsPCDRi932iUFZWpIohK+XM7ZOL0q85E886thN9v8OpDr8Ah02NRf8qLMCoM2XxbDP4GsOzaxnI+4rCDsN9pQ9GpTwek5qfAFXHjpuNvwSdTPkKaDKhUy2wXO187d3PCf+IkCi2l7Y0tKYztn2MjcDt9KFpVgq8/nYMDhg/H44/fixOOGYGWBZlSbKlMEWA1X0VY4xxSdHdp3cZRJSKdmSNo6/wsjL35Chx25EiEIzKaSuNzFIxHuT/eI6OmFz/O+RaLfv5Z1zWMpcJR1ND6I9BQJ2gcjCvdwk5iZEAsgwDiWVEcd+lxGD99Ai697TKUlpdh4suT8fxjL+L1517H2tWrcMSZh+OOV+7EfW/eh0Ej90DAERISTnhkihGoDuDX5YvQtXd3XHzPhbjkgQtx8bgL0XP3XdCufWu07dQGLTq3xD5HDsU5t5yN3LbZkq8odFuibVjMsfNQt4S55uGJYa9D98K4V8bh4XfG4+DDD0B5SSm+mPkFZrw3Az98NQ/denbDhXdeiF0H9tJXJRilmKiFLKFPhl0XCodYWBEcf86JGHraPuh/aH+cfulpYjWkqoyUFJdi/MMP49XnX0GKdDqn34lgMIRQOCyKz4NgWQQTxj+Gt954C6kZ0im9LoRlMImKQlNFLQNRQH57jdoXh1xwCPof2BcnX34SWndtK4ONTGXJAeMpJzbqMFgDlq/hkASoNjTx3pn8Fh556FGx3BzmYUp3FMEwLUkz9UquGsMDPe0A8akRnD8XW6cwyBtH6QRn5qkJTiMR1lEODrFCvDLy+x1piAW8WDp/NfYZNAT/umkM2olVQVAJsI4cNMe1Q9OqEGq8llGNxk+Uo6E0owSIJcFFTcYFclL9uPDsk9C2VXNEIxIu8dlnaZTwzgDb6Ne5PyFcGlZzL1BRqeZ7MgwPtc7kX+u4PsOR1XYar6bxDGLRmIy4ncX8TUkKMVC+SLfG0TcxZgzhaABZbbPwjwevxUV3jUZ+y3zcdcU43H3lPfjs9Y/w6yc/4/O3P8G4MXdh7PljUV5UgS6Du2Ls0//E/ifvj0r5KcUAMGPqNHw46UOIxa0Ii7n95N1P4IYLr8c/Lx6Lmy8Yi0duewTVRdVYvmS52EScBpKjBJ4sIWf5I6Is/M29uOqhy3Hzf29E7wN6y4j/Ic4/YjQe+Md9ePOxtzD56ffw1H1P4aUJL6N4RSkWLlqkj/qzLVjrUmpDXerUeEhd8yiOdcIYNTxQxuT4y7yfhMcAIqVRfD3rawQrQpJcbLiYG9GKKErWFNeUkVaQoRGXfEXhiNLYsGqjyo9C8tO1NvnjY1ZULEsXLMOmJZsQK4/hl68WYOPaDSIjMi2Q/Cl1pr2t5KStyS0ZUT9CRzlKr+ZB+mxgqkijKMVDDgziqTPkRNW6CvOIAyHJAkFpNKFAy8clykAtTesXExpWTIHJ8a9C/d7TKKzS1ji7uoyjj4E503m4FNTr8Ykp7dL1Cp8oj3POOgm5GamiCESLS1Tt/JawmHS1TrsnTSSJw8aIyzCnnVhr3qBDqzz069tLKl9GMnpYYezULhHU0o2b8PN332P6u2/jh6/nSIhRNtsbnGMvkXlodWX1VtPnXLWmJJIo6ovjvGtHY7+ThkFmB/hs0meY8dYHyHRmIsWVAo9YSWn8OTPw0aSP8fazb8m8Pg5fnh/nXn8e2vRsgxCCIpxxiSWjqihfuz6cTpfSyEYm0iJpyHZkYdUvK/HjRz9Jpysx0yipMwcHhBrwXEUWEW8Yo2+4AAeePQKebC8WfLYAD1x/LwLrqpHuykKmIxMZjgyky69yfQUWfbUIa5evlfQOUTZCQViRvqBwyAn7CgeDiJxEoxLODkJeVSKlXsS65B6ctx9/C5eMuBSXjRyD8TePhzMi9qjwGJc0+myltLFd4eTTHA3fDBeiekVQOXEtQbJS+MTq/X7Gdxgz6gpcPupK3HTOTQhsMu3nEgGkTeoQ+ePtfnbaCC0PrU+hIUooKmGUMzIdo4KR6SBBJUEFG9X1HSsJz+RoF5GyaeTeBNHPwRTOMEJiLRpVxfJIOdhHlAZRc/KXgHz+IWCjcYygco9KI5cXB9CxY2d036mLEUwVZityMlgnWi9SWWJRBGTuXlEZEcVBiUtMRK0OdOrYEbGwNJY9kljgGBAKBFG0dr0+Jh+qls5UN8p2BadKhu+tAxWfXZpALIRdBuyK/Y4bqoIZD8Ux6/3PEBfLicJLK459WTuedAV32IVpb07DxhUbVWibdS7AoSeMYte2lC3rWEnXwAi3eEoHiHgi+lDfndfdgXB5GC6PCCVpcxpYUwYScKA6FkT//fpjxEkjpO1EkEVJvf70GyhZXwyfl7tumcB0eo7av8xdgHtuHIfStSXwuLzKhzMqHVeUelCsoCAq4MqII7WZD2ni3GJsBlyVCDvZUVgnppNXR4MISPt9/+13+Pazr8VMEjpcgJVYDs6RrJzrwy64fTRg+Z0y1WVHDUvHDDirdMq04Kdf8cXHs1FVUqXyRsScUSl3JarilaiIVCAUD8GV4pZpTQjVcbEGUh1Ia54Gd65MfzxhURBUEnFUcUqZJsHNU5CWnyYsS5gKncVLbc+vhXhFIxFUy8+R5oSveSrczbyIpEh9OaolAu/imKh/Nf4whUE4RDWXlVRgTeF6rF9ThMz0dKR4uaDEemusBqT2GKTOhZ+XFeKyq/6J8y+5Fp9+9b3GMIEC1r24HqKEMmVuy4qtA+05DlSUlumUIRwMmk6zo9S+BXITkd+g/QfDm+sT9pwIhYJYuXCVTBQ4VWBnZEwzDrFT++S3Ycl6rP11jShS8ZO/voN7IycvR0duYzDXBU1z3nWJiyVz/JnHomXblti0bpMuuqmyE/CORp2kzFfoDz10P7izqeTjKBFFMHf2D0hxpgvjEkHqlkk42NMajFSEsXHZRrEG2PEZJn7SodJbZePAEw/GtROuw4TJj+Cxj57EYx8/gYemPITzrj8f/rwU7Zi0JL1pXgw9bChOuOw4XDB2NG595l+4/r4b4MvwazM71NRPam+BVpNyU7/8rBPKnS72Cq8DBg3A8Zcch3NuOQs3PXY97nz2LrTu3NpYBx6gz+ABOOK8Y3HKdafiigevwC2Pj8Wex++Fk687GQ++9xAenfkoJnz4MK599Bo069kMrbu3xiW3XoRHJk/AEzMex4Tp43GNhBXslKeDgKJG7imHhlveOWnXrx1G33gBHn57PJ6cIfXy4WNS5tvQY/Cuoka4PrVjgBLYAIS9xMfO2TAJj52rS4KZ69U6VgtNbpfHjcLCpcjOS0PHDm00bjAaQUVVAAuWrMbMT7/CG29OwS8ylxQrU0zUsJioIY337c+LMfrSGzH5g8/xyex5uOCysXj29Wmm8sQc5IjGeeBeQ/rg5JNPQDQsmlzyNIt3wqM4drScvAKkp6ajQ6cu8PlF4ASJaxSUvUSni6eJLqm1au7faynrC2ZDII3E+rGJypWWg68i7Nyzg/pxKhGUTldRwtFFJFcUBM1SVQPkUYXOKaNvCGtW0uw34O3knPw87fwxCWcWugakdRVFbrs85LfPx65Dd8XBJx8Cf2aKloMVyjsszIf8GEhGAnb49Mw07NKvh17TyisvrkB5UTlcEp+xuKagpj+dMEiLyOPwaN2xfkiD5vrI4w/BqOMO1cHj7RffwYcTP0QoHEKXQV1x4i0n4rybz5dpmXnmha9B5J6KoQfsh9NvOgPDThuGroM6k5LQNGrI1L04HnhmDQQsQ/K+IIUE691dEQ1twYgLPXfdFWfdeCYOOfcQqZeegFdbRG8tu2IedO3QFededw5GXTQSg44ciFHHH4rs1Cx8P2uuNk3bPu0w/MzhuOfVcTjzqjNEHq21FilXm96tccA5B2LMvZfDk887jpxeaM6GGW1HMfikj+w9Yh94vT7M+ngW1q5ai9Y7t8KQYwbj5idvQsfdOiIYD2r5Et22IlH+auSwIVC+G6Ffv+f/Rpj2SchEtHgsHEa7Nm1w7vmjcdzxx8Pp8eOO+57BuRf/E4efcDGOOnG0nF+LG267Gw8+8SxKy8UkdHrE7PTih18W48qrx2LxopVIScuE15eKculE/7rt33hj0gzJiqZlRExIJ375ZRGmTX1PvGhOmo5VAzldvPBnlJcVY/mSRSgtLZV0263Yvx3aILWcckqQKh3YRkSmIhExUylcGkc7n4Feyz/eFgwEqFRISeTX5xOhM4uXJp38OMqLh8PvxIX/uAB3PXEHrrr9CmS0yhT6tTQNEq9NHVH1cN9AVl62XhPRoIzAIWvNSKJx/s47EIF4tUytgmLKh8SUr0almOe85vzfHfdgxsSZuP7cf2DC2Al4+5E38O9r7sOto29F6fIypbvngYPRrFVzGeGl7NUhvPn2y5j01juSoQajOlitlqKWR/kjB3KRVIzkUtnQdJJEFb4ou09mf4ynnnoKwWKZqgoCkSCCkZDSpsKYNfszPPboo1i3fr2Gl5WU48nxT+LOG+7EOJnKPXj9vxEtN0ujzdu2wKvPv4pxt9yDe699AHeMuROVayqElwh6DeqFtp25vhSSotjTk1oZjIVjePbeZ3H/jffj8bGP45YzbsaSOUs0rHnX5hiy7xChYxT4X43t3HMSmkpGmGDIiQ+nfY777nwYN/3jDtx/1yOYPPF96bTF2K1fT1wy+nSMf+B2vPbSU7jxH5eIFSDmuPxWFm7EHXdOwOLFa8QiSBUf3ikRARVuw2Ld3DFuPObMXyiNL1pb6n7JkhXilovy0Am+pT311EgID1LUpQsXYOWKpWahbAdADY8CWgKxiD2qx3XPBB2j2I51kwia/x43Ry6tBlRVV6G8qlyvNbZ4Rj0iztJhY4EoHrjtAYw5fQz+dZV00sJisWoYT5SWEE+kzPpOhC5IJigsriNQUWsqCeO8vn2PdjhDRtjzbxuNs249C+fceg5G33oeRl9/Lrr16qrToUKZYpWsK5ZJlkdGWjd83hSsKFyFovUblK7X50VKql+6BrebASnwq+VVw5x0dLN35DdCisBy6CY3UTyiXmWKLFaWNdKrlSXnVOOcmqUKB6neVBnEjFw5xAT2hJ1Id2QhHdlY+vNSBKo4haI14oRbpnYZyESOhK36dSXWrygSSjKwibyxbGxXvetmWUk1kFN3VOjKjwvHxWuLsXp5oRUIpKanyf/EFvrr8If1HM5D/ek+pOdlYk1REcJiql1/3VWY/PYzeP6Z+3H1mHNx7mlH4oB9d0fPbu3QLDdDhEPmutKgL778DmZ/86NUcpqu7vPeeZfOHdGlU1u5jmPdxjI88vgLqJRRiGCDuFzc8GLy9cho7XZZJpcKu4igHHfbYwi699hFhddEttzWYFvjbwHKW40ycyAiJuzGNabjsINyDp+enSGiFTHmNWWZmcs55ZvnTo8DmdmZmobg4u6GDRut6YvGprjCLdYY1ynKZcQrK6zCL7OXYPJzH6B6kxlNuX5i+gxTiLM6EMFw3vlZv8aMsgxPzUgVa0iEWKJxauCWCf/GVRvxw7fz0Hv3XjjlhpNx8g0n4aizjsSSxUuwetVqkbQoUrJ96LP3bjj+ypNw5fircOP4G3HlbVegWdsCpRyJyUxfRngF7yJwdZajhPyRM+bHuiJ3pnRJaMArEUyn5rzQNj8pHafXVjpTzVQO0qlFOWhOlB87XBSKS1edudjO27KkQPYkptJlSEQUtFgdInOGR6HFwUCJGIVnl8CGxuMUWigpNSEUtdaUGJUKlFbMjgByuF2gcx6uB7Di7I4gI09eM5lO+MVykEZq16YAeVkpWLlqHc6/+Br89OsyicUGkQ4sSViRm8oqMeuruTrGcGMLhSgkQjSg7874141XorkoFidvh/3wi9JRSBtqhUrDuIXWWacejSEiuKFwwKLLPOLIzsuR0VFyZGOqIBi3JaggJTr6maDfBauWzJ/Q/faTOVz91EU3T4oLnXt3FiM2LLLkVCtB32nhknJK5KjESc/PQIsuLaR04idV+NnEzxAoDsDN76WwzJKGskiBZjoefVJZrgon3nzsdRQtXQ9vugfNOrZEzC1xeRuG9ZNQOFoxleWVmD1jtl5zPSSndY7w1kWmIGG4ZKrB9q6WOJ98OBOfvvepxiOK1hbhw4kfYFPRRuR3yMc1j16Leyffg/PHnitt4MAH73yI9199H5tkRDUwO3kpB+aWs5wJSyxDYn3Ti0xKCTWuDb2DY53zhOGJ4BVlzXRgXoti5Qm3vjLMNIU6Utb4DLB7iRy5vVDlRi5jVgIVdwljH1d+xJ/NZG8g5hIP60i8JBKJMYAxTQQedd2G1KUMTm4+NCyZqBYnKqvbILcmem18u28mum3FdlMYDUMYtTWlMB+xbnvOmPk5Pv5kNqbLMbHyyH84HEYgJPNyueBCnf2wUSQcRL8+nbDHoP4SR2aDoZDujiPYbgRHpy5dOuDEEw7F0UceAo8osMQCGq1v8bODwSfm9+wPvsKyucvh4wNSwvs+B+8JX6p0SJmq8F0WKoXS0XiLlbPhPgN2Q8surbTulny9GDPf+rDmroqpURtGWMyZkBGB9IgUB2LV2OuIvXD0+Uci4AhKPepYqfEMDB1P3Ispr0/F2l/WSSdwwZ3ixgGHD0fcJ8osFhQlLbGEJ7+Y8OUyz9dMBMzT7/YLpzGMOO5g7HXs3vCkezH3i+9w15V34ONJH+HHWT8gUmFZFRKfHNCRhuHEnDeEGl5r8qNAG1968Vw7jYZakEh1OgrPay5Zc/wZL5ZeL2oImIgmjCciXTVp5VTpMn+TB38KiUy5U96k/piDjAE10PYiLYGxJDRBg2jE+0/DdlQYUhmbKw0rU4b3kAj/d3PmyWkK5v/yqwitaSBnQmJWNvuHVjgrXhxHD/o1a54nQhCRCpfqJ02CSXkuCqHHTp3RLCdDjp1QwFuMMmL9HcA7AsWri/HEvx7VnYcset9hfXDQSQehEhW6IBcJi9iJzq2IVaB51wIcO/pIpOakoHhZCR688SGUFJbq9IOjpi6wyTSQiofNzFrmtulq3RBdhap4KVzpThx7zrFwyjEq7cImqDtymVHc7/KgcP4qPHLzIyhebqyBoUftiyPPORIVTqEYN1vz2V5rC9ciGjADA6GdQ34FzfK1TLx2+zzizPqMy++BR5QiQ6jOOWBw34Key4/T0RpIgkhEpk88EVqMqU8kW+DYRGvUNt+VEutArwRSNu53oJVEy4nxwnJdAwnnvgwzqNAiYLiUpaZOTHryxrJGOH2SIA3lTEXAKSR9SIfrUjbIN8ulYirHUEjyseiSFypio1ScCAt/9m1uggu9TLsjYPspDEobW8Zydl9mxfJHU0skGVXBEDZs2qR3QyoqgtKgImjUrgy3wagkp0SkGqXyOKVRSD7c8MROQbOWMCOBEe6MDJ90PiAtJQW5OdkSJ4GuDSZLdFsA2Uh0vx1MnOhqQd59Dh8+lWkF7xz89OF8UaoujLnzMpxzw9noMLAz0ttnIrtLFoYcPgQ3P3oTeg7YFb9+8ituOWcs5nz4nVgp3JYu9eB1oG3ndti5fw9qIqXvTnfjkJNH4vQxp+HEK07ECZcdj0tvuwRdBnZB6fpSndJwjq6dsQ5IMYY0pOKj12biptNvxqw3Z2lnuHTsGIy5+0r0GLorsjtmI6tVJtwZMihIGxM6yorCIs3ZM79E5cpKoeVAj0G74Cbh/5Qxp+DMS8+SKY4oE/FPS0+RMvVEboscRH0RtOrYCp136VwjpTkFOdhlYA94MkXB+ONo0aEA3fp2gxhViuxmWRK+C1ILUhHzRdFS0u/cfyex0nwaniXy0GOAhOemIeQOIadlLnpIfK8VnpaVjl0G9URmXgYirhCyCjLRQ+owPStDw/3CX/c+O2k40uLo0KOjLtJqDQuJLjJNS81KhSPdgU67dpF45s4S6TPfZu3zEfWGxT8LXft1rbkr5vK70K1PN6RmpyHmj6nVmN+6mYYRbXZqg667dIHDJ4pf5d8KqAe2XbKzZa3RRNsE1Ys333zzLTzaI/aSwuVYvHppzV0HokbJNgLdrl3HGW0aCTmx6OfVopmjOOyQ/dG8WS7eeHcKCtdtQKf2bTHykKHw2fmI4iirCmDixOnYtKkCTi7jCxFu++7ZoysO2HcPfP7lXMz+6nukS+MdOWo4mhfk4udFSzFl2idKYrc+3bHPkIEyF47inckzsL6oWDseR8AO3Tojv1UzmRqJEkmoR7K7OWi9JDgqv6wUP3bp1A5+HcEdah1MeWEKotVi/cjPnibZSCKhLhFkgV60NFYsWo1Z73+BZb8u1YDdBvbFkP32wOD9B2HI/kPQd/c+WLtqHV568CU8dc9/sGTeEqS5+d0WsRSEt7T8DBx+0uFo2a4Fls1fjuU/LNdjZmY6mrdpIcJYoO8NSUtPx7Ifl2P2+7OxetEq6JY6mUuzUxtuCHZ4o/RdcRcKl63BR1M+wk9fzkOosho79e6OPYaSt8HY96B9sdseu6FF2xZwiKIqXV6KyS9OAqpdWLliBZb8tBjOEC2gGPLy89QamvXpLGwq3IhYMI7VC1ejVX5rpPsyUFi0GqOOHCV8NseKX1Zg6Y9LsW7lOnRo0wGVxZUoKSvGQTLN6SiW5IqfV2HpvGVYv6oIbVu30Y9eFfIBvWOPQPse7bHi1xVSzqUoXLIG7dq2gzPiwrKVyzBc5LHPwJ5YsXAZlkn6lQtXomVBC91+vmLlCgw9YF8M2Gs3rFu1Fsu/XyZ0liMvM1/KzZWlCA4cdaDmuXzeUuFvGTLTs1EtvDn9DowYdTAqyiqwdP4SLPt5GXKz8pCfm4dFCxZi8JDBunN2zYo1mu9yaYPstCyEKsIoqSjBIUcdDI/frTQZztuuHVt1wsolq7CptFitkYYebU/uo0bOpOX0aHluAVTujhQnRp58CHLa5Fi+imfHjh27VMnICK5Z2Qrjg68/wdSvZtQ+3i6h9mjeGPQZhDpRqDC4GObClDe/NA8/jb8TvXp2xSlnj8Gc7xZgv70H4bEJtyLdw40/HOJcWCUd/Oxzr8aCRYVqupKxYLASxx91EMbdcjnGPfg0Hhj/rCqeZx8bh149OuONKTMx5srbhIYDZ592GG66+iKUVlRJPtdgngipS8rBxdN9Rg5H9349ERRzMBFcG9wcjMKwLgSc5rTNzcIxw4YgSx9vd2yXF+gYzWXokd+AoxpurxuZMsJx85RH6iMso3e5CGVFSQXCoki9bjHpeXtZ1zakcwsN7ovg+yBoBiMiAsD20yLwH/OoRVzKxj0SHlEGFBYurDpi3M+SAElim/m8xRjTHaMBpZmS6UdaTjpS03j7W6YBMl08+PBDEHGE8PM3P2PuJ9/DFRTazphMqwJw+VzIEMVFflmGkNSlT6YnLo/L8Ct5uWSgoBlOKed6FWWDbUDO+Y4N3k2jOU/VFpGplOHNrFdxrUef05Bz1gWfVSEtXnNOy4eg3aKUVdyEJ30mROpa604ycLp5x03qMyq1JdUQ5RSHswENlD+umsvARotX777JwMTcOM1xCN8+kWHe4dBnS6Q8fCCO16w3PgtEOrS6wuRbup25pUu/mG7gioqf0hO6PGcoDXC+w9ZYgXJRM95pqWpQdzop4RpcN86WoI+357jxyPvj0bGBF+iwjrcv6vLchG2AKi4RLlprbhEwPnzli/hRvT6AokWbsHp+IdYv2ojgxpBOX9LcafDFxSTWlXcKjAidSJdbRkhX0Alf1CvhPnjF+WJyjHnhjcqRTq/FP+KBV9JwlkyFYT2sUhcic/p5SBFlnR5Kp+ATyCl8CrkMKFlWinXz14pbgw0/F+HJ25/A07c9ha+nfikahJ1beJOypTjT4A65ESgKoHpjFTzCT5ozXfyki1RIpwiIqg27hXfeqpUOFnYhJZoiLg1+y3mEX+7QdIil4gm6xc+LVImTGvPLUcoiaRCV+pA4rpBHy+2XOvJJuC8i5Q354BKe3KKwXBLXFZY6iqYKL5KPI1Xqzgen1B33RTgDTniikk5+fFeIR2jxFjJ5dATFGpT0flGuPuE1jfXJvCVfr8RhvabEUySM/KcKn37Jy424tI1D+GY5/MqbpBPqHuHPIXXjiXjVCvPGpW4cKRrul58rJLUfEScKhmseljb407H9FUZNOaRiWKia620ooI4m1Dyb1z6/STfZZBNdMsgqa8ZyGk3+2c5OY0pkXfwG1JZRx3b5Sadk55WRRW+DiXBxpOOopiMfbRcZ9jgCcYRkWCwqcalohAw7NP3JI5WP7miUVOqELrd16+sDLD9S1Hv+QkDTyI90iMTWMiMXeTOByqlEYCtxz4dXRn1jJktnl5E3RQSdG5jSkK4bmgjmzb0Iul5l16tLrATeKua5jMi8ja7UdSSVsrEemCdHc7uDMD2tKSVCphlH+Lfo6JutlLjUo5xqGK1fN+lIqVkPQp8djzFJjoXVdTGmFA8d9ZlWrs3+CXNXI7GPctqpLAiYJ4up1gfTMQ3bhGEabhyXcvXRedKRspIvPkfCN5pphZMnScCy0unSrwRpOcSx3c15Lf26IJFkJ3FrXENIDLfiMFkjsIq8ZbDzb87V5mIzZvsbRuRK/baEOjFsUkloxHurQZlKdPVAvhMdc2QjJTkjcr8DCeSUlGRlDtZPhJ2CrHyyEykvjGDHsMBEIpGkQ4EyPEvTqmQyMT15xqN9zSv58VRGU34OU4yHWmgUk0NNvgJtb54o43KsSUNfCRMLhWfsRFHmI/E0vjBGYWNn5GYpZ1xGaSpDSU8LielIy363iioNiWs6L+vAosMj4/Fc/zM249GSYVpRqJrWis+ysTfT6hB2dNeqIVlD3/xMuAkwp0yvD+Npr2Ud0TGuCVMtoMrXvFHM8M+0lAwSEapyzRjkWb8NTAuNWfCaik/8aspKuvJPa4BTIs3PzlPKp/+Zt5wxchLol+hYlETXEBqKo6StDJKTMf/tDJNRXdCvIf8mbH9sez03mEKbLFlcTMy6vg2l1sTiGNN2iUhMY50n5KVntrc51AH7nQp4QmByDluDhmg3RGmraG8pkjJbN8cGk0g89U9ibqt4+BPwByiMxtFwoa2aaaRGOGeOhHk/XtRwHTTQ3OK1o1Tsb0E93hN7BJF83RB0iNuKeAmw862Tqg4zdenVuUpUKna+PKp33XQ2GmePiQw9m6qxiupDR9GEIEOyNn1DYHx1PDdeBpZfg5AEjYYloH6ZkvioYTYhonWanNS+tnmtD0up/AlIzr9RhcF5UqJLRr1w1hhNP2vCxrmYmYszrpWxnOgcTK50B6dVbN0rb041ngnhSnEcuVlZ6NG1M5rn55rYIinG/IQu0ykSSiXZKpjeYsUCT8QxvcxlN+eUmQTHXGhx1jiJosW1aSbAvqpXPzavCVDz3nbSFHUoMYMaIWs4fbJvTfo66eoiWQjr8GA5om4HkNrUdBa9uoG1sPPVyNa55iausTR1YMWt+V8XNSQF5lF666IGtekTob5MKydszbrtYvsb0Csx3I6y7ajloz7NzRBNKCTLZ1/VUjNIvm4IbMrkdk1GYnhtHDm3zpLRqML47SDJhsiK0GkBpKOHI4gEg4hGzCv0TaesW4lc8fd6XLjskrPxxKN34pQTj0QgHEWE8z4uTDFhogSRvuTLmTJ9+WZx9n2zIkjQt24em4UdvZEkjVHahhzqok5ZBHWutbD14li+dVEnSm2oSSq1LF52lLrUtgYWvWRek8A5dz3UpNnWXBNoJZKtwwPPG6eroVa5E10Tth1/gMJIbI7ac3Znthpvz3Xq0AojDtgLI4bvzXeQiL8oAC5D14HE9XgxdcYnuP2+R3DT7Q/hkqvuwAczZsHtcwsdszef0AeI5I/vw/hu7i948vmJ+OCTL1FdHcKO8ih747DrauuwudgaltipBHa/Mn24bmBS1M1Cx5yGFEED0DsbiaiTrj6dra6BpIi12ZDe1vHWhN+HP6w3afNpg9oN6dQpRkaqHzfdMAYPPfhPnHziEfC6nXDq7TTLEhBzjZtlouGgvvTmw2kzMOndjzB58kd4770PsGjRYqET1s1ccWtdg7fy+BQi38c4/6fFuP3u8bj2xnFYvmqd2YRjCZYqre0lWFst5ZtBUsfhpqdwPKRONwIpr8zIWGc275waRCUOX2fH5y3MeyP5VGtMpmAxpcNvl4TF0Z9HbsipAcmI44YnjWPFN87ky/iGF5Oez6bwf7I5zU5ruKoLtTJqokpOSi+sz51Uo0qOAQTFhcTxydutqk7NyLYYDXmWlW+jqo5XI+KQOpDyG+tTozRhO8M0Qb2dnvU/ZFRPUKy4NvRR6oRmpyDx+yAVZTFMfGUGpE3x+CN3Ydieu1kxeF8aCAQCCFRXIZ1v1fK6UVZRhZdemYR1G0uls5uNQtEI7+FH4OLXtfjoNncHCmsnHXcY2rRshlXrN+L6sQ/g00/nilXiksy5g08YEB6534C8x0RY9x11ELr26Ql+x4S8apGSykXoOkYCkidM3OnZLjcLJwwbgvRGPmTEx6ATkdjhE6F7E+To8DjRoktLxD1801YIgdIgSleXyNRKykOFyFtvMesBJU8MLTs0B/x892dcX6ITlzSrlhbC5/OjdbvWCMSqdIch9wb4fSmoXFuConUbxTKTipMM9QtcKX60aNtS35QVEyXs96cgVB5D4fKVaF6Qh5QWGQiEQtpQfE+P3+FH4bL1CFYEaqy7BiFB+sxDjA9SiRJyBJDTPAfNWrVETkEuMrMyVT6qKsuwqaQYm9aWY+OKTXDWeQMYp57WqQWuexl1wfULUQweB5q1b4GM/HS0bN8KobIAZosF6gpxr4MMRDVT3c3w+hdhs+sYguT+9VtgsqjNZ2tobmmnp1L4IxQGz11xNzzxNKxdVoz2LTthxIF7IjsrDYVrirB40VIsXrYKSxYtx/q1hTj0sINx9ulHq5DPnb8QZZVB8J2R/Phyz113UmWxePEKrFpNq8EHtzOKXXftipzMdGwqr8Itd4zHxEkz4da3WBuxUpYd5tkF6VEYNGwoeg8ZgADfk0FRYngDDbc1CoNbw6kwGvvy2dYqDNarsukD9j58L+x3+H7otlt3bFhbhNsvvh1LflisnxVQ85tObMKoN4q9D9gHQw4dgl0H9cTSH5bhwzc+wJTJU5GdmYWDjjwYQw4fjJZdWqB0QwXmzJyDGS9Nw4IfF8kUUOpH2GBHLigowCEnHoLBR+6un+ybO2suPnrzE3w+7XP07NUD+590APrt0x8ZeelYs3A1Pp/4Gaa9MQNl68t02xehvOuZgFaFjhTSsR1RfTq2RZdWGHniSPTo3R1VVQGsWb0WgaoqpGT40aZDa/3Y0rrFRbjmlKsR2EBFZBu99RVGogzSOnKmuXDgUSMw6qyR6Lx7J0x/YjrGXXknXEGRW1GyLq3b+nW+I+DvqjC235QkqfzcQx8J8+1X6ejQsTOKNpbgplvvxwmnXYiLxlyHhx75L2bP+lqnFbv03AW52VnasUtKKnDnnf/GRRdei/vunYBIdQAVMgqtXbEaKR43pk+bidGXXI2rbrgNS1etVXH4cva3eG/i+/qFMz4OHQ7xsWajwFhAbpzh2skP33yJFUsWq+WyI4FliAfjmPTqJLzz1jvIaZ2N7nt3x5g7L0d2uzyEYjLKC8tRj3REKrOwA+9PnILnnvkv3KluvPnm65j05iR4gz5Ura/G048/g++/+QF5nfOxfNlSPCb1uGDeElEVqdKfzf0YjyjSTRs34LGHH8WKZSv05cjPPPg0Zn3wGVIdmfjlh0V4VNKtWrlC6ORi7pzv8Mxjz6Byfbk+NGajjgiqVqNCFRbl35DD9sA9r4xD/33747Un3sQdV9yFCTc/gqdufRqPXD8BN11wC+Z9/aNYVEFUVpSzlTT91oCKJV7lwOsvvi7T1plw+hz6aDvXuNkxuINze3S6/69oTJ1tt55TnxDnwU58+vFneO3VN7Hg1190+nDYyJE445STcPIJx+OMU0/BI+NvxV23XYnjjx4Bn9ejt2IDIb44NoJTzjoeg2UK8+MvC/DRp5+hY4dWokjOQvPmzWS0qrTlE8GgzIH58JSo1PbtWmGPQX0kr3zdBqxTEwHDvD4fPHxJbmPanfKVJGNbGgm2F7hN2xP3IVwpJnxYlF4ghD4jeuPSsRfDlePUaQPBp26pAL1ivQVKgghVy/RFlCqfJNX3KjjdupOSXwgjqsqqEKmM6MNlTo4eUj6WiZ1JP5IcjqOarxkIxSQe9DkTbkpm/FhlDEHhg4hUSb78RiqnRzK6194WF6dVVHvNB9P2PW4ornvseu3EN5xzHT6b8hlCRUF4I054ZZrkinlRKde/zl6E+bMXSHn5gBnpcBrZsGDW9H8rAq8dMo2J8HszmrWJwPLZzlzLPwmqYyfKae0VCVnXSsPQoYDpJMg270hI/gyH9JZ6pBNPO4qdlMzVetnE//5oRGHUVrjtVGsnOJFcq5K4EiEdls8CJISz43vEzB44eBc89O9b8MKT4/DwPdfjnDNPwLffzRcL40lMnjJFOrBLphdcqxA6Qk9nA9JoOVlZ6NyuPaZ/+Alee2si1q3foCNXu9Z5YrG0k/giuDb3yk5cF0r3Grwrnnj4n3j4/lvQvm0LXSClDHDPRM8B/dFMFAqfBI2xjBQI5mcLBcvAvbz0Yfn0rIG2ZhlrQhtGYl3QKZMNoCZc/7ji4lEl8IaMyOuXrcP+p+2P8649D+5Mr5TFdPioTMc4wurr/cWDioJWA0dXKkgqFC4EK9ixZIpEe4vTJH02ggXi1mOpQ/74J1HUm/F0lJafUzx5JMxHpKTO2UxSaebZDuOoQnSvs4uLqEF07N0BZ193pr7f4em7/4vCxauR7kgTvoRLbh23toGnuv2Y+dpHeO+ZyfC5fWI9SXtw3Uro8QtuVfEKUT3VCDnlShdJzfdHtb74SkEZVLTkLJN4cU2DbShcIBiVlJKGi6ukwcVf+1kYvuSmCpUyKMm11B+n0xGhxTzozwVUTtkYxsVnvpmsKl4lHImCVr6qdAEYbqkMZwz8wjxfTFQl//nRp6CEco2Ir0Uk76RXLXQDkk7XXqwyJLo/A8l9mi4ZtbxZHkmwu9w2wFBiVoEgFw/lmr0uMW/TQ8GX7fp8bnTu1B5ZGWmsf0QjAaxdux5lFRXScaNybRgno+zAFOqwiNa6olJ8++336NO3Ny6/5AKccsrxXI7Aj7+uxIKfF+noWMu8ZM78JV8+QpzhlTzbt0aqn5/Op0Kz2NNaSGRUQC9hjEFcM+Hr7fm1NE5bWJ+658PE/ENhxiM5Skfnb+akj3DHZXeiekM1jh5zNC645Xw4MmTmHg3qV8SkelX4NI3Repvhc2tLkFQ3DaI+LabiIiPfccmOcuhxo9B6l9ZY+sNyfPXx10hzZEgcmzaPlpKTNtywbj0KVxeah8IYLMqQL6Dpvnt3nHrF6bj6wWtx3eM34MI7L9KPTgdTReZEKTjDXPxO4sXBx7XC6Nu/D06++GQcdv6hOPL8I3H0OcegTef2Km8xRwjpzdNw8HEHIzXXK4pCurc4fsf2sFMOw3GXHYeTLzoRXXbtqh09o3UWhh67Py7618W4/onrcc3j1+Dkq0/S6V55tBq5LQtw+MnH4JRrTsNJ/zgJJ154InbfaxDERJMpskz89xuG4y88AadefRpOkLDW3dronZ2/K36DwmAHl/qQEaGyskpGYmkn9mRp8BpIx+eThxztOFKbfRJMFxMlYqLw/Qn5Bbnmzgd7K7W9xKFSyZGRKTcnFRPffRdzvp6Lzm1boSA/Gz/8vBjjJzwpZm4VmjXLhdeaS7t4l8BMXkXRlGHR8nUoEd6iwlOtnWBB5bauH4WZ6yf8yIxLeC2Wub35ZB55pjPxiITT7QZyo8WnGrA6Ulo8HR+9+zEev/UxmeNHcfjoI9TSCPt4i9JKpcUQ/ph4s/gjuK4FLT19qEvY92b4sNte/dR/0Y8L9TF2PtimSGRDzjlIcG1JPyVAi0fOaRnsvf8+OOOic9CiY0sZ4YPSsX0YdcZIjH3qFhx//nHSkYWmkEhW5bSt4jJgLF+3GiktUjHmgctx4b8uQCwlgqKN68APedMC2HnQrrji/iuw88Ae4HtgvXEPistKsClYjFMvOhUBpwxqRSuRmufDJf+4GIOHD4E/06+3nKlI+AmF25+5XTp/WxQVb8S3875Brz174Lw7zkHzHgX4cdGPYnSLdSL1MWfet8gQBbXvoftiwZKFWCeDpUMXyv+eaFRh6FOSlqM01zFjxOVlZiMW4OvYzDsMjb9UhOV4zc5PA5NGoCoRiZeVnoJrrhyNl198DNdccymqZP5ZWLgR1VViAsoIX5CTjbvuuBGvvvI0Hvj3OOy0c3cxIEnIhfy8PFwy5ny89Np/8MQT94rl0loENYZBu/fBqMMPJtOY8fFsnHbOlbjwkpuxcvUGSWbu9LCgahKL8FJQjdkldOUvRsVC8156Yqu8XJQXFctIrhJtOf4zqD3bzlDCNMbFxhJmqbwykIq3nnwLL977svJz5EVH4ajzjkWldBhup7c7nZaDYFuxLRL8ao78R5OfiRJgX2szayyLVhJqU9ZTwQJOpdjmMXhSvUjJM1+XKy0u0TrVr6ozAzaC1LV+gCkmUwwZoUM04eXIb8vyLWkpTi+W/boE4265S79Sf8+Yu3HtydfigRvHw5XuwrGjj0FOq1yxIxJfgmRxJB2adsr6levw4kMvYvWPYrlkC2dieZRsKtJZk9vvw+CD9oCnpQd7HDRYZIvpXKgoK0dKqg8/fj0fLz32CqrWVYkJ7cRbL7yFcZffgbsvG4c7Rt+FS44cg08nf4ouQzpj+NHDUVFViYXf/4pXH38VsaoYduq9s1gyIWFF2lKs5/Ub1qN9+w6Y9sZUfPH+LERKzUuTWY+JYDMluq2B1RVrXDJ+E03+lKDlkYRGFYaGWC4xM6Ujpl2L/OZivjtRXi7zSsahXkhUGCLS3DvhccusXN+c5URZMIZNZRXwp3jxy4/zRCE8ilNOvwyHH3cmbr//UVRHwiivDuDdtybhqf88i6eeew2PPfMGbvjXeFx/80N4+JHn8Jz4PfPYi3j+2dd0XYNCHg6J0AUqRDCdCIVjWL2+BHN/XISK8ir10wpgReiLbjna1RZIO5wWkt8ycaJ1fh6K1xSJIuRGKNNNTEf640DuWH3KDYdp1rty5YIv6MMzdz+Ndx99Fy6vC+fcfJZ+sLkCvKtgVbclLfrfYlUVnsA0PufNzMHkkgiO0hwUuC5hLBeTrh4akkgbZFnqj62uL2e23q/P9zxQ+VE4WIfkhesHzVs0wz5iRfQ7sD96De+N3sP7Ys9D9kLbbu1FmQDLflmBosUb9UU1sagTwcqwvmF8g7RLejNRoxnpqnSSOXJJGaiXvPCjcm0lPnrvE44S2PPAfeCXNFw4bt+9PfoN6ScdOo4B+/VHfvM8mZKEkZGTgWEHDMO0d6fCGeR7R1IQr4xj/pfzEC+Pw823kEmaVWtW4rPpszS/nOZZJK8fXPr2o+/w/ac/oPugbhg2cqhYIwHtJ916d0X7ju3x+fQvJVYK3E77E5LJYJ0luq0B6SS6hrCtNDcPFc2tgd3pKBQctQpy8kRhxFBaVAG+0JdaJZElPiDm5LuKfHmY9N4X+Oc9T+Ks86/FMSeMxlnnXom7730Cc+b8gIJmzXHYkYehz269hHIclcEgJr7/AZ578R08/8pEPP/au3jpjUl48c2JeOG1iXjxpcl48ZXJeOWN98UcrFBevv1uHqZNnaFTE3LB6QT3kOjLWoRtfbGJ4Ie532DtmlUq1IlwspNGw0gTxZaVmSJTkvV6m8+8EEUINNYW2xW1jUoFbWqanVAEtTSGJ+94Au89/T78OX5cdtel6L/PbqiSqZndkVluTS2XPLOViNvt1nKoXWCF1QUtQbEUQ3zL+G+bW+sLZORHBRcNRhGuNHSatS7gB/BEX0iumjfh0JcEe1LdOPzswzDu9XH413/GonvfTpJ/UOlwB6sv24Oug7ti+AnDceJ5J+D4c45CWkaK9EFRFKZoqiwTQRXCH8vE5doZk6ejYnUFdurXA117d0OZqNm9D94bC+b+jG8/noNWO7VC3z17oSxWip6790SKPw1fz/xa7Dq/0g6Lcou4osjrXICBB+2OkWcdgrMuOhND9txD8+M0lq3EfTeB8gAmPz9ZB87DTz0MWa2yRKVXYMQxI/D93O+xcsFyvR3ND2qZbpfcDn8PbLXCsE1bNojP50OLFs0RE6tw0/pSOGNmG4/Vjgqu4IdFbiZNnI6xt9yLp59+DaFACMOH7YNr/3Ep/vP43Xjx2fsx4d+34JpLz8RRB+8nHdYnndcBn0cUjd8Pry9FP6fn8/p1B6PPlyr+6WKxSJjfK6OHYZ8Lp/y4kbaF8imiw8UVcqS9j53CIdMeMX2rq00UG4zCUok5myWjTIpYP1WVldhYtN6ilRh5O4NSmSD1Wn/WJXnSoVt6msfhQ1VRAA/e9BC+eudr5LXPxxXjrsJOA3fWD1DTFtEOq+yaLlNlfXM1KzPLKE/xtdvQ5GnOmTYtLQ1lZWUISEdWa2sboVUs+brkV1VajQU//Kr+O8l8P7+ZDCxSt1o2LuiKhVdaUqrrUzPenwFfmlffTfryf1/C8kUr9M7CkJGDMe7lu3DNPVdj5z7d4fa5dMFSeVbWqf7qqz4bVLNeGcSWzVuML6bMQmqzFOx14F7IysrUFyq/9p9XMf2V6Rp33yOGwinKa8h+QzBr5iwUry1RsQojiMxWmTj3hvNx32v34rDTDtXdqrybxxdaGxgu+Etx+PHFtFlY8cMqdB7QBbsNH4D0lukYLMpl6ltT9HWArFvTOo1xvuNA26sBNCIdlAAJSnQC3kpjP8zJzFHHitq4oVTmoUK+ZtTWFhXzNgp/qhNde3aWeaMYiSk+XHTh2Rh77WicfNRw7N6nK1rkZCHFw9uqkkQ7uKTUupSKlUunagAz1poScCSLSBxecEQziHOB1TpnHF07YSBNYXFsJGr2PgMHon2Xjnp70kSVEpA0RwrJsFVuJjI8XkRDEWxYLXPeKOe/ZIjhQi7BbQ+QLyNA5srUnFgDZslHrwl2Rp/Li8C6atx5+Tgs/GIRug3sijG3jdGvkNkCrHUj5ab6Xrl0FXjnr3X71sjIz5CpgFQo9Y/Wpvx0DikWSLoPrdu0wdolhfoWcH7+jxnHtAIZx8TjhjFyqNWqPrXQzWC8Y0H5CMcx890ZqC6uRkHnFhhy8GAZZyu5TCCUpC3YJtIjvWJ9hkqFQRpJQtHnSFW++uzTD9c8eLVYHN1w303344Hr78OLD76At59+F2WbGFlqiHfWJF9+EU5hTYE43uuNE/HmwBOtimDKK1NQtaYKe4zYHcOPG44NG4rw/Rc/4pvpc7FBpj277tULB4h/sxYFapHwDZu0mBypDpx51Zk46boT8NMP83HdBdfhmdv/i+cmPI+vPp2j+VHQmF/MJUpd0pWuL8NksYD57dlDTjgEo844VPP7+aufJNQ8PW04Ff6lAInut4Cimei2hOT4dFviI9nLqvEGwJi2E5iOww4WR+sWLZCekqoVUFoqs+mKaita3UT8zqQvRcRXKpB3S3irklT0joZyV5u9/bSqSclY1MY8pXDXeJmjouaEYliTI539I4wqMVc+UVpUOUpOPGwK7AY0F5vLCERTlm943sR9H0EqJSuWIWPcdoDhkJ3REGRHZk4xKjOpK97/r8lKmGUZfS4fipasx11X3I21P69DQat8/bI6da2OXlI/VC4e+c2T6V7hgjVo06019jhwDzWPda+K/Lj1nW+kLouXSQfti1btWmHqm1MRqwprZzYPjrHmpK6sJuKcX2ua786s5UxhysLQmBjzXsx+fxbenPCm0jn1qlPRvV83VETK5ZpvzxbaojQ4Ya0qqUS0WsrrFL6ELvdK9BnQC1ntsvRbrgu++wWeCCmaj3RrPsJ3JBJRa0Zf8cfyqPXBahLawifLyTGM6xDffzEP3338Hdr3ao8zLjkDU96dBgQcWLtiLT5572Pktc3DJddfhIULFmH1srVScz4ZUOLIys+S6UpfiAcWzP9FlFUZ0rgGwZo2OlQVdUymLDGxiii/PrEyZr47E2sXrkVfqdezLj0bUyZORaAyyAbSOmVFmdrj/0T3W0CiiW5LSI5Pt3k+GCMRtT12S1DaNI+daNeitb7enrdTQ4GwVGaFKA+uE9jka7Ox59JE4vlfgfr5yzVZFQHO9PuQl5Wlfm5RjsUyMlSXl0sFSYQ/hG1D1J4m0AIIOmTuni4zYreIZZoTIYfM6V38QpZtTUWR6vHj59k/4f5r79e3dTPA7XQrNX4KgsqDL+QtLSzBC/9+Ua/PuvpMjDztEHgKxLT3RxDyh+DKdWDPg4bgqpsvx9Q3puKrD7+ER6Z17AtsynC8Gs4MNzwp5mM7KRnSkVzSpcUlNK8BlYvUrSoY1liVAy/c/zye+dczyMjJxB3/vR37HzcMzgIHKpzlqAxX6ian4mAZKoO8RUqCxsJavWQFIhsjaN25NY44/Uhktc9FdvsCXWNIy0zV8sbT3LqFCtJZebeEHwIi+D0Qh1e44KYp6cCcFldXBPDhux/A5XEjIFPS7z/7XpWaW7TrxxM/RjwkFqmYPx9N/xiuGF+bYIaI6rJKrFy0Uunud9hw9N69H1Lb+NGhext07NlW/bk5ThWGtA/3HHlkGlQoltqUN9/XlzaXi8Xx2eTPRc0I3wlIrr4dEY3xqDVd/0NGK7B41TKxCExDqDBSGEQw8jJzsdfAPfQz+e9OnIHFy1YgOz8TLds0E+FMXDQTAZDG5Wcl+CEj7lUZefAwdGrX3IQxij18JaC8KoB3J32ADaLR+QEiydQKqeVPpBM+rwuHjRqOlvoho2WYOu1TvYVqGUI1MKecItkfMmquC2e1kHJJpA4tWqJP17Yyly/H6+9ME8upHB1k+pKTn687QxPBrpGd4seundrKXNlkuKUPGSVDU1E4JXN2Nq4bH3r0YTjw6OFwSAdo16I9MuMZ+HXhAq13fXGupNJvboiwc75fuLYQ3bt2w+cilGuWrdNNa7TmhD01gX+dvxCFy9fq19EPPvYQ7H3Q3hgybDCGHbUfjjj1CAzZd7CY4TPxzN3PIF4hPIiQ05Tnrc6dd9sFJ59/Otp1bYNgQObzaZloldMOSxcul44XUl6SwZZiebjoHAlG8M3nX+PHr+ajoGUzDDtimH7oaKf+PdB5184YsO8A7HvofnLdTaYOUbzzn3cRLY1gxarleoeqY/dOGHLAEOF5L/Qf3Bdun1O/FJabl4OOLbuguGgj1hatw5HHHotBMu1RmXD70K6gHdYsL5T2K9O64p6WktJi9O83EDPenIk5M76B3+GTKasDG4o2YNDgQfjmw69UaXr5CQOZ3jAN19tWLF+B5gUt0GNgDwwbNRRD9tsTnbp20WlXhy4dkJeTj9YFrbFq4UpUiKXN1zRwOkm+9h8+DJ9M+hgz35oplkeK1NbmBaJGtv9ySN/c9g8ZJT+tyuAYwkEHlv+6HiP2H47DRhyIq64Yi+kfzUJeyzzsNrgrWrTO1NGQdcMj9+NUlTsw5Y0vEQvEMeHB2zBsSC8No4GpQ1kSVhcV46zzrsEvC1eZJ0+tuTZhOpfQlg6fkebFU4/fhd16dMEb78/E5VfdLvHTJA7panEM9JQmeBR7j9xfP2QU5iPbFnjHpHhdETYuXY5zTz4GLfNzccJpl6KwaBM67dIVu++7D9KyM0y5LHB9ho+3HztsCDKljBz2ftuHjOyxlSatQ6YYBTJviiMgWpYfMXaGnFhTWCgZskJFkC2aLJKOap6I1HkLlG0oR4jPjkj9MAqbkdXGyUNAxuLU7FR06NoBLVq2gF8sqXA0grLiEqxcvhKFSwv1+yT6TVbWm/xxOsQv3afnZiAQqda8OE3jbcGiNUUI8sVEFi+10IoWmACdPkg6vkeDFkBBu2Zo06YtMtLT4fH6dBt2zBnF4H33QGVJFZ6652mEi1kGKZc7jjYd26BFu5basVcuW4XCVavQqmVLZGVn6XdJeIu1pLgULVu20s8eRqJh3QDGettUuAnVlVzcFnkR0abF0bxtC5SXlKG6tFp3lZJNPhld0C5f43LKwWkOA7QW5Y+Kk59VbNe1PbJzs0UpVIqiXoqAlL9Dtw5aL85gHOtWrEOV0KAsVUl99RvRD1fefAXGjrkZC2cvhN+VomtydWHXl416FfonoS4fWqZcNya89zA67d7J8lVsw+Pt0ogcuDasrcQHE79CLOTCyEMOwupV6/D1nLkyMkFMyFTRwH11nYJzWZKS+vtTFMbrojCuEIXhEYWhyqIxhXGIKIz+tsJgWWU0dLswd9Y3mPX+VLQXgRx50MF49/0PsG7TJrH1oxiwz97oNaCfpK+1Mvi1rLZ5Wdv9y2dURGSXSe0S0K6wYbePHYcnuiahP8aT0cGKY9OgoxDoh4DlShc/5Ui6XBzVtQDpQHZ+JrXEkIpmO9KHfuacJqlMlzQPO4WNJAqS3vYxR36MmFQMTXKiFpPUP58s5jM0rDdaT8yNsc1qieHVLTG4Wa02F+Fd+DZrPcZitcNMmQwf9jSU9UQ6nHLYYAz7hUGmlOJnpTOQOtC6M3yb+hIeRYlRHiQXUcd8VYJbLDqvxAjDk+fG3c/fiyULluDeq+9BakRkkpRs5nZw6OPtuS5MmDwenQbVVxi1tbcF8OveBc3z0W/AbiLFXpk2TMMP83/RuWF+i1wMGDwQbn15DWvGCOWOCGVPWTN88t0WPfv2QY++A1G4vgRPP/8KimU6wsXHHr36oE+//io0fwZM96VYsuvImU5ZKMTG2fMcPbUuuV5hKwvjDOwrdgA+3OeTOY/X4ZWjDynOFD3nR3WS96QYUPEY2joaSw6GM3ZEE14fDNBARWIM+rKj8QtifjHP+dW2FKQJL2lwRvmpR7+Gs1NRKbC2yRsfwef2f0612Em56YkfTeKRvOhUTvjjE7qMz4880dUqCz0olPcE/ggGU4kk+9eCVh158Oi6B797ywVaOo/kE3ZG0LVXV/TYfSfE8yNwt3Vj9E0XqNXz5jNvmu/IMpMEPv7uaERhSAlrepbobxku41JxvOuRmSeCxqf0xJKgZqfRmZLqEidmBq0BtUakCTSpsQjYHjzUwmpQOolgjwIKOa0NbQh241rrIAL7qCeJ1oUN8Td9zQi/iWf5izLwpXqRkZcJhyg/mktqcElYZnYOvGI+qz3J+DasLBK9bDTkt82QMhh++S/BJZRNg4URU3fGstCNagnQVFIWJqOcGyrSJiyOZEDVlFgWQ7M+mEbpy49tbqdpFMp8XWr6cJrQ0FajkpKxRS1NOdWdocKkptJymAy4nsIFSdHYKlrk2zxtK45xLJ5YavJVT5aEYMJVw0iwYOvWng3JgVnpkXtNRMEIP7xN701PwSU3Xo6HxXx/dPpjeG7G8xh6yFA8fNu/sfz75fB5vIjroqiQsd3fHFYdaVOZhhDwFh4foeYmGioJ3jtnuzlEo3KDE+e6HA0ZmxUZjYhpGJHOFpNRgt/J5HcgwxInLLHoJ2lY6xRaGzzl6/c4ekejIUlv1hXcbq9QFBrkhWwlQNPIPx75EmA9scA0eilCVAdSQo5Zuu9AFJ+T73TQr27JiCPmryPuQ4zfxJRgS5zlvxxZHfKLxMwWcTJv3sRl6JM/VZmU4gQksLTtqCXfIOwOUdMxpEOZDtZ4IvZdckhH3qx+pvmwdRvm14pgoYa8HNneCUEKZSWRN6HMNDZvdFpPtuOis/yRln71jDdeyGgNXXNiPhnIS3MkXVK387Gjy6mhZeVlg2f6TdgElwyqTTvMPLKfDE5GTM6au/CtzFBkxOp+5T+v4rXHXsOahevw8buf4qqTrsDMNz6CJy7KIizx+OU1o3GM246oU+db4bYaUr6G6oqwFAaJ0SVEks7F29u8LceK4WPfEX2ZinQTll9NWek0MiJv2lCGT6Z+hw/enoMlP67F4SOOwgmjjhF3NEbssz/SPH6ZLJp75YQqAwFHEPZjrma7RFEUV1bjrYnTsXb9Brnm+kndQtr1Tl8+Sh3nqir96actKS6pYmgdcWsyTcvvv/ka77z4Mqa8/DqmvPImprz0lhxfx6SXX8Hi+T8LHVM2PviltGROGpdZaiQUQDTEjymJwhT1w1GRi2laD41UbBP+N8HBUl9BIINNNBjBp1M/xvjrHsINJ16HB6/4NxZ+uQS+WMJdkbri+LeHpTAsWGXkbr8Ulw+ZnhQ0z8pHtzYdMaRXPxy2/0gM6b+nzBP5AI21WCQdMRSIYv3qYqxavA4dWnZE/y47Y5cO3dGjXVd0btfBzP1ooliggtZ+JqO20+1CdcSB96d9hnMvvBbj7n0UZZVh6bVUBsmdkaOKabDyqiAmTpqOjaUV1tZnKQo1SlIL0RIyS2YulG7chMKlK7Bm2epat3QV1opfRUmZxBYlSUdNEI2ie7vWOGDgbthzl+7YpU0ztM7yIy/FiXSfzKslT5bjf04imrB5UDRksOC0lcu0fq4JudP0K+upHh88Irf/y2NIjcJI7GolG6uAqhR0a98Xu/feD/vvfSgO3ncUdt+pP7q07qQvO9KpicbWnq+VlJaWiqFD91Zfm7TDJR2LDz9JuIzJxk/njS6UhSKY9OEsXHzFP3H5tXfiq29/gkMsDTC+Wgo2RwJaFHpimbsS59nnXsGYq/6JeT8tV8VjtDpdLWw6OmcX5UaLyOkUlWg53i7k7TiGMa2xGOQoAtEqKwP92zXHsL67YL8B/TCge3d0yGsGj+izlUuXIxrmI9Z2fgm8NuF/GrRAVbpFRmi9xmXaEZepFd+BoX4a638TWjbpVITVWYD7Hn4O949/FhlZ6UhPT0NmZhpatchF69atEAjEMW3KdASlYriQVdNdonGkpngxctSBaJabpoM91yc2lQXwzrtTEaquxKMP3YGhQ/po1/py7k944pnX8dmnX6E6GJYR2282vuhUYEuwOqcoAT4X4vV6dT3EVki14LVwaHuzfOqVHK8WOpeWNLFICHvuMQBdOrXG8sJVWLdhEzbK1Ku8tAoVFRXYeaeOeP7pe5Gbznc//NZ9GDsmKAuJ+LtMuwzbv4/35LI3BNLkstZf3cZbw+uWkFw/5rYq3xo+AR0HdrB7EFG7D4Pagpnbie+f8ALufui/+uQm/fUJvbjM36WG+GEgjsga16TWNPpf4kbD/AiRTFck3PQ9h27U8bpiojDuQqvmWXj2pbfw9sQPUF5WDbeXioLfHSEBYz1sNbQ0ko8oJvv2IPn9LVBS5lT4FgtDPGLhmJaFG3+cbq6DsNxuXaDddeeOePY/45oUxg4Ew/bv431r5CeZplmgty3gPw+/VdYTkVyWLSmMmilJXXCKwdVjMdVFQXBB0utJ0cfL3W6fhikS+OV0QPcPeFPhS02HJzUFnhQ+jp4m8SQbpxePPP0yzjj3Ojz/wkRUBwBvSoZMLaRzKVfyL4F3eiWQbxgSX2/NyU/rTjXU7wcXY0nL4ZbypPBR+zR43SnWdCYuisOK2IT/x6iVTnuA+f8gFlrG5J2e9zz8X9x27xNiYZhXrRndSQvE3EUwqK0wA1YarQrWHCcHpiNrxxMFwzckRSNhvVvBjUSGop2ndWWfbguY3tLwJm0yAYtuIjRKsqcNcs0SGzosh+4OlEv1k7z4Eeneu3THC888hPxsPljkwMIvFuLsEefo17e4GGZSN5bHjg3y/vfk3MDU/W8rQ/1prZEIYvN0f0+uvx0N5Zrolxy+JS75zLArw4Vnpv0XnQd21v5s6YW6W8NtZUEz5/Ov5+GTWd/CXfMsCcHFHNORGj7WBanRzz4SJlbDNOwiJMZPhgmrpbo1fCg1Q7oWNZZIYzRq+WkIjlgEzfKycORhByEthe85cKBoxUZMenYSnJWSjo+AixnSWDma0IQdERzrdS6dGseoUw5DbvtcVRiUb0HdNQweCZ7ayqMJmwefzjXPYchPapB3XLaga5rQhB0blvxyW5POFgT1FAYtDCoKLhwahVEr94lHIvmcSI5LbCk+0VAYYfsRdpzEtA2dE/Z13Ti0GuxzgjZE3bhEYpy68WuvayB1xDtAps4YjwqD9WbWdjjBoyLhPSQ16eSacWooycFM3+Rc0jGCPZ3j7lN9K5UeNUivrciS1E5nE2IcoV4Tl0fGqaVhsua1ycN40s/8M15K0JzX5GPzY/k3wIfxN/S2lQ/1p6cmb4gPE2R4loquoW3xIReGlu2vhOQ8gQ/1EWhcmw/xrUlr+/NoaGgU+ZkzRuc5wxihLh9109r+Jp3NRy0TAo1r+DDhvG6EDz3yn5VWoOTUryE+Eo+kKRE0rfxrkA+77njk3UlJyxsImo6EmY7rmZJXYxZGE5rQhCY0gANEYUy3FcYw9WrCNiOiH02phdte72xCE/638J0ojE3WeROa0IQmbAnA/wHmeXyn+UNKqQAAAABJRU5ErkJggg==">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7353300" y="505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493060</xdr:colOff>
      <xdr:row>0</xdr:row>
      <xdr:rowOff>459441</xdr:rowOff>
    </xdr:from>
    <xdr:to>
      <xdr:col>4</xdr:col>
      <xdr:colOff>688989</xdr:colOff>
      <xdr:row>0</xdr:row>
      <xdr:rowOff>2167804</xdr:rowOff>
    </xdr:to>
    <xdr:pic>
      <xdr:nvPicPr>
        <xdr:cNvPr id="9" name="Picture 8">
          <a:extLst>
            <a:ext uri="{FF2B5EF4-FFF2-40B4-BE49-F238E27FC236}">
              <a16:creationId xmlns:a16="http://schemas.microsoft.com/office/drawing/2014/main" id="{DF1638F7-8A8E-487C-9317-9CC125F597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21942" y="459441"/>
          <a:ext cx="4355216" cy="1704553"/>
        </a:xfrm>
        <a:prstGeom prst="rect">
          <a:avLst/>
        </a:prstGeom>
      </xdr:spPr>
    </xdr:pic>
    <xdr:clientData/>
  </xdr:twoCellAnchor>
</xdr:wsDr>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evenue.ie/en/jobs-and-pensions/tax-residence/resident-for-tax-purposes.aspx" TargetMode="External"/><Relationship Id="rId13" Type="http://schemas.openxmlformats.org/officeDocument/2006/relationships/hyperlink" Target="mailto:externalexaminers@universityofgalway.ie?subject=externalexaminers@universityofgalway.ie" TargetMode="External"/><Relationship Id="rId18" Type="http://schemas.openxmlformats.org/officeDocument/2006/relationships/hyperlink" Target="https://www.universityofgalway.ie/payroll/externalexaminersprogrammereviewerssubjectspecialists/non-taxresidentcampusvisitors/bankaccountdetails/" TargetMode="External"/><Relationship Id="rId3" Type="http://schemas.openxmlformats.org/officeDocument/2006/relationships/hyperlink" Target="https://my.corehr.com/pls/coreportal_nuigp/cp_por_public_main_page.display_login_page" TargetMode="External"/><Relationship Id="rId7" Type="http://schemas.openxmlformats.org/officeDocument/2006/relationships/hyperlink" Target="https://www.universityofgalway.ie/payroll/externalexaminersprogrammereviewerssubjectspecialists/taxresidentcampusvisitors/" TargetMode="External"/><Relationship Id="rId12" Type="http://schemas.openxmlformats.org/officeDocument/2006/relationships/hyperlink" Target="https://www.universityofgalway.ie/payroll/externalexaminersprogrammereviewerssubjectspecialists/non-taxresidentcampusvisitors/bankaccountdetails/" TargetMode="External"/><Relationship Id="rId17" Type="http://schemas.openxmlformats.org/officeDocument/2006/relationships/hyperlink" Target="https://www.universityofgalway.ie/payroll/externalexaminersprogrammereviewerssubjectspecialists/taxresidentcampusvisitors/" TargetMode="External"/><Relationship Id="rId2" Type="http://schemas.openxmlformats.org/officeDocument/2006/relationships/hyperlink" Target="mailto:ap@universityofgalway.ie" TargetMode="External"/><Relationship Id="rId16" Type="http://schemas.openxmlformats.org/officeDocument/2006/relationships/hyperlink" Target="https://www.universityofgalway.ie/payroll/externalexaminersprogrammereviewerssubjectspecialists/non-taxresidentcampusvisitors/" TargetMode="External"/><Relationship Id="rId20" Type="http://schemas.openxmlformats.org/officeDocument/2006/relationships/drawing" Target="../drawings/drawing1.xml"/><Relationship Id="rId1" Type="http://schemas.openxmlformats.org/officeDocument/2006/relationships/hyperlink" Target="mailto:payroll@nuigalway.ie" TargetMode="External"/><Relationship Id="rId6" Type="http://schemas.openxmlformats.org/officeDocument/2006/relationships/hyperlink" Target="https://www.universityofgalway.ie/financial-accounting/policiesprocedures/" TargetMode="External"/><Relationship Id="rId11" Type="http://schemas.openxmlformats.org/officeDocument/2006/relationships/hyperlink" Target="https://www.xe.com/" TargetMode="External"/><Relationship Id="rId5" Type="http://schemas.openxmlformats.org/officeDocument/2006/relationships/hyperlink" Target="https://www.universityofgalway.ie/payroll/externalexaminersprogrammereviewerssubjectspecialists/non-taxresidentcampusvisitors/howtoapplyforappsn/" TargetMode="External"/><Relationship Id="rId15" Type="http://schemas.openxmlformats.org/officeDocument/2006/relationships/hyperlink" Target="https://www.universityofgalway.ie/payroll/externalexaminersprogrammereviewerssubjectspecialists/non-taxresidentcampusvisitors/howtoapplyforappsn/" TargetMode="External"/><Relationship Id="rId10" Type="http://schemas.openxmlformats.org/officeDocument/2006/relationships/hyperlink" Target="https://www.universityofgalway.ie/media/financialaccounting/financialaccountingoffice/QA304_T_and_S_Visitors.pdf" TargetMode="External"/><Relationship Id="rId19" Type="http://schemas.openxmlformats.org/officeDocument/2006/relationships/printerSettings" Target="../printerSettings/printerSettings1.bin"/><Relationship Id="rId4" Type="http://schemas.openxmlformats.org/officeDocument/2006/relationships/hyperlink" Target="mailto:timesheets.bureau@universityofgalway.ie" TargetMode="External"/><Relationship Id="rId9" Type="http://schemas.openxmlformats.org/officeDocument/2006/relationships/hyperlink" Target="https://www.universityofgalway.ie/payroll/externalexaminersprogrammereviewerssubjectspecialists/non-taxresidentcampusvisitors/howtoapplyforappsn/" TargetMode="External"/><Relationship Id="rId14" Type="http://schemas.openxmlformats.org/officeDocument/2006/relationships/hyperlink" Target="https://www.revenue.ie/en/jobs-and-pensions/tax-residence/resident-for-tax-purposes.asp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p@universityofgalway.ie" TargetMode="External"/><Relationship Id="rId2" Type="http://schemas.openxmlformats.org/officeDocument/2006/relationships/hyperlink" Target="mailto:payroll@nuigalway.ie" TargetMode="External"/><Relationship Id="rId1" Type="http://schemas.openxmlformats.org/officeDocument/2006/relationships/hyperlink" Target="http://www.nuigalway.ie/payroll/externalexaminersqualityreviewerssubjectspecialists/non-taxresidentcampusvisi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R78"/>
  <sheetViews>
    <sheetView showGridLines="0" tabSelected="1" topLeftCell="A11" zoomScale="90" zoomScaleNormal="90" workbookViewId="0">
      <selection activeCell="E21" sqref="E21:G21"/>
    </sheetView>
  </sheetViews>
  <sheetFormatPr defaultColWidth="10.77734375" defaultRowHeight="14.25" x14ac:dyDescent="0.2"/>
  <cols>
    <col min="1" max="1" width="32.6640625" style="6" customWidth="1"/>
    <col min="2" max="2" width="18.44140625" style="6" bestFit="1" customWidth="1"/>
    <col min="3" max="3" width="25.109375" style="6" customWidth="1"/>
    <col min="4" max="4" width="23.33203125" style="6" customWidth="1"/>
    <col min="5" max="5" width="21.44140625" style="6" customWidth="1"/>
    <col min="6" max="6" width="20.109375" style="6" bestFit="1" customWidth="1"/>
    <col min="7" max="7" width="16.88671875" style="6" customWidth="1"/>
    <col min="8" max="8" width="11.5546875" style="93" customWidth="1"/>
    <col min="9" max="9" width="20.6640625" style="6" customWidth="1"/>
    <col min="10" max="10" width="11" style="6" customWidth="1"/>
    <col min="11" max="11" width="23.6640625" style="6" customWidth="1"/>
    <col min="12" max="12" width="15.88671875" style="6" customWidth="1"/>
    <col min="13" max="13" width="17.77734375" style="6" customWidth="1"/>
    <col min="14" max="14" width="21.33203125" style="6" customWidth="1"/>
    <col min="15" max="15" width="18.5546875" style="6" customWidth="1"/>
    <col min="16" max="16" width="25.33203125" style="6" customWidth="1"/>
    <col min="17" max="17" width="19.77734375" style="6" customWidth="1"/>
    <col min="18" max="16384" width="10.77734375" style="6"/>
  </cols>
  <sheetData>
    <row r="1" spans="1:18" s="42" customFormat="1" ht="227.25" customHeight="1" thickBot="1" x14ac:dyDescent="0.25">
      <c r="A1" s="40"/>
      <c r="B1" s="41"/>
      <c r="C1" s="41"/>
      <c r="D1" s="41"/>
      <c r="E1" s="41"/>
      <c r="F1" s="41"/>
      <c r="G1" s="41"/>
      <c r="H1" s="104"/>
      <c r="I1" s="43"/>
      <c r="J1" s="43"/>
      <c r="K1" s="43"/>
      <c r="L1" s="43"/>
      <c r="M1" s="43"/>
      <c r="N1" s="43"/>
      <c r="O1" s="43"/>
      <c r="P1" s="43"/>
      <c r="Q1" s="43"/>
      <c r="R1" s="43"/>
    </row>
    <row r="2" spans="1:18" ht="53.25" customHeight="1" thickBot="1" x14ac:dyDescent="0.25">
      <c r="A2" s="183" t="s">
        <v>80</v>
      </c>
      <c r="B2" s="184"/>
      <c r="C2" s="184"/>
      <c r="D2" s="184"/>
      <c r="E2" s="184"/>
      <c r="F2" s="184"/>
      <c r="G2" s="185"/>
      <c r="I2" s="16"/>
      <c r="J2" s="16"/>
      <c r="K2" s="16"/>
      <c r="L2" s="16"/>
      <c r="M2" s="16"/>
      <c r="N2" s="16"/>
      <c r="O2" s="16"/>
      <c r="P2" s="16"/>
      <c r="Q2" s="16"/>
      <c r="R2" s="16"/>
    </row>
    <row r="3" spans="1:18" ht="36.75" customHeight="1" thickBot="1" x14ac:dyDescent="0.25">
      <c r="A3" s="224" t="s">
        <v>72</v>
      </c>
      <c r="B3" s="225"/>
      <c r="C3" s="225"/>
      <c r="D3" s="225"/>
      <c r="E3" s="225"/>
      <c r="F3" s="225"/>
      <c r="G3" s="226"/>
      <c r="I3" s="22"/>
      <c r="J3" s="22"/>
      <c r="K3" s="22"/>
      <c r="L3" s="22"/>
      <c r="M3" s="22"/>
      <c r="N3" s="16"/>
      <c r="O3" s="16"/>
      <c r="P3" s="16"/>
      <c r="Q3" s="16"/>
      <c r="R3" s="16"/>
    </row>
    <row r="4" spans="1:18" s="15" customFormat="1" ht="45" customHeight="1" thickBot="1" x14ac:dyDescent="0.35">
      <c r="A4" s="44" t="s">
        <v>16</v>
      </c>
      <c r="B4" s="214" t="s">
        <v>122</v>
      </c>
      <c r="C4" s="247"/>
      <c r="D4" s="215"/>
      <c r="E4" s="244" t="s">
        <v>51</v>
      </c>
      <c r="F4" s="245"/>
      <c r="G4" s="246"/>
      <c r="I4" s="264" t="s">
        <v>22</v>
      </c>
      <c r="J4" s="264"/>
      <c r="K4" s="17"/>
      <c r="L4" s="17"/>
      <c r="M4" s="17"/>
      <c r="N4" s="17"/>
      <c r="O4" s="17"/>
      <c r="P4" s="17"/>
      <c r="Q4" s="17"/>
      <c r="R4" s="17"/>
    </row>
    <row r="5" spans="1:18" s="1" customFormat="1" ht="43.5" customHeight="1" thickBot="1" x14ac:dyDescent="0.35">
      <c r="A5" s="44" t="s">
        <v>18</v>
      </c>
      <c r="B5" s="214" t="s">
        <v>73</v>
      </c>
      <c r="C5" s="247"/>
      <c r="D5" s="215"/>
      <c r="E5" s="244" t="s">
        <v>51</v>
      </c>
      <c r="F5" s="245"/>
      <c r="G5" s="246"/>
      <c r="H5" s="94"/>
      <c r="I5" s="264" t="s">
        <v>144</v>
      </c>
      <c r="J5" s="264"/>
      <c r="K5" s="17"/>
      <c r="L5" s="18"/>
      <c r="M5" s="18"/>
      <c r="N5" s="17"/>
      <c r="O5" s="18"/>
      <c r="P5" s="18"/>
      <c r="Q5" s="18"/>
      <c r="R5" s="18"/>
    </row>
    <row r="6" spans="1:18" s="45" customFormat="1" ht="38.25" customHeight="1" thickBot="1" x14ac:dyDescent="0.35">
      <c r="A6" s="44" t="s">
        <v>17</v>
      </c>
      <c r="B6" s="248" t="s">
        <v>135</v>
      </c>
      <c r="C6" s="249"/>
      <c r="D6" s="249"/>
      <c r="E6" s="244" t="s">
        <v>51</v>
      </c>
      <c r="F6" s="245"/>
      <c r="G6" s="246"/>
      <c r="I6" s="264" t="s">
        <v>24</v>
      </c>
      <c r="J6" s="264"/>
      <c r="K6" s="46"/>
      <c r="L6" s="46"/>
      <c r="M6" s="46"/>
      <c r="N6" s="46"/>
      <c r="O6" s="46"/>
      <c r="P6" s="46"/>
      <c r="Q6" s="46"/>
      <c r="R6" s="46"/>
    </row>
    <row r="7" spans="1:18" ht="43.5" customHeight="1" thickBot="1" x14ac:dyDescent="0.25">
      <c r="A7" s="44" t="s">
        <v>19</v>
      </c>
      <c r="B7" s="214" t="s">
        <v>109</v>
      </c>
      <c r="C7" s="247"/>
      <c r="D7" s="215"/>
      <c r="E7" s="244" t="s">
        <v>51</v>
      </c>
      <c r="F7" s="245"/>
      <c r="G7" s="246"/>
      <c r="I7" s="264" t="s">
        <v>23</v>
      </c>
      <c r="J7" s="264"/>
      <c r="K7" s="17"/>
      <c r="L7" s="16"/>
      <c r="M7" s="17"/>
      <c r="N7" s="17"/>
      <c r="O7" s="17"/>
      <c r="P7" s="16"/>
      <c r="Q7" s="16"/>
      <c r="R7" s="16"/>
    </row>
    <row r="8" spans="1:18" ht="41.25" customHeight="1" thickBot="1" x14ac:dyDescent="0.25">
      <c r="A8" s="44" t="s">
        <v>21</v>
      </c>
      <c r="B8" s="214" t="s">
        <v>154</v>
      </c>
      <c r="C8" s="247"/>
      <c r="D8" s="215"/>
      <c r="E8" s="241"/>
      <c r="F8" s="242"/>
      <c r="G8" s="243"/>
      <c r="H8" s="95"/>
      <c r="I8" s="105" t="str">
        <f>IF(E7=Sheet1!$B$23, "Enter your University of Galway Payroll ID number", IF(E7=Sheet1!$B$24, "New employees, a Unique Payroll ID will be assigned. Proceed to Step 2", ""))</f>
        <v/>
      </c>
      <c r="J8" s="22"/>
      <c r="K8" s="22"/>
      <c r="L8" s="16"/>
      <c r="M8" s="16"/>
      <c r="N8" s="22"/>
      <c r="O8" s="16"/>
      <c r="P8" s="16"/>
      <c r="Q8" s="16"/>
      <c r="R8" s="16"/>
    </row>
    <row r="9" spans="1:18" ht="60.75" customHeight="1" thickBot="1" x14ac:dyDescent="0.25">
      <c r="A9" s="44" t="s">
        <v>44</v>
      </c>
      <c r="B9" s="214" t="s">
        <v>155</v>
      </c>
      <c r="C9" s="247"/>
      <c r="D9" s="215"/>
      <c r="E9" s="238" t="s">
        <v>51</v>
      </c>
      <c r="F9" s="239"/>
      <c r="G9" s="240"/>
      <c r="I9" s="105" t="str">
        <f>IF(E7=Sheet1!$B$23, "Q.6 Select the correct answer", IF(E7=Sheet1!$B$24, "Skip Q.5 and Q.6 and go to step 2", ""))</f>
        <v/>
      </c>
      <c r="J9" s="22"/>
      <c r="K9" s="22"/>
      <c r="L9" s="16"/>
      <c r="M9" s="16"/>
      <c r="N9" s="22"/>
      <c r="O9" s="16"/>
      <c r="P9" s="16"/>
      <c r="Q9" s="16"/>
      <c r="R9" s="16"/>
    </row>
    <row r="10" spans="1:18" ht="84.75" customHeight="1" thickBot="1" x14ac:dyDescent="0.3">
      <c r="A10" s="253" t="str">
        <f>Sheet1!D37</f>
        <v>Please complete step 1 to determine the correct payment process (Accounts Payable or Payroll)</v>
      </c>
      <c r="B10" s="254"/>
      <c r="C10" s="254"/>
      <c r="D10" s="254"/>
      <c r="E10" s="254"/>
      <c r="F10" s="254"/>
      <c r="G10" s="255"/>
      <c r="I10" s="47"/>
      <c r="J10" s="22"/>
      <c r="K10" s="17"/>
      <c r="L10" s="16"/>
      <c r="M10" s="16"/>
      <c r="N10" s="22"/>
      <c r="O10" s="16"/>
      <c r="P10" s="16"/>
      <c r="Q10" s="16"/>
      <c r="R10" s="16"/>
    </row>
    <row r="11" spans="1:18" s="11" customFormat="1" ht="65.25" customHeight="1" thickBot="1" x14ac:dyDescent="0.35">
      <c r="A11" s="256" t="s">
        <v>156</v>
      </c>
      <c r="B11" s="257"/>
      <c r="C11" s="257"/>
      <c r="D11" s="257"/>
      <c r="E11" s="257"/>
      <c r="F11" s="257"/>
      <c r="G11" s="258"/>
      <c r="H11" s="96"/>
    </row>
    <row r="12" spans="1:18" ht="6.75" customHeight="1" thickBot="1" x14ac:dyDescent="0.3">
      <c r="A12" s="29"/>
      <c r="B12" s="30"/>
      <c r="C12" s="30"/>
      <c r="D12" s="30"/>
      <c r="E12" s="30"/>
      <c r="F12" s="30"/>
      <c r="G12" s="31"/>
      <c r="I12" s="47"/>
      <c r="J12" s="22"/>
      <c r="K12" s="17"/>
      <c r="L12" s="16"/>
      <c r="M12" s="16"/>
      <c r="N12" s="22"/>
      <c r="O12" s="16"/>
      <c r="P12" s="16"/>
      <c r="Q12" s="16"/>
      <c r="R12" s="16"/>
    </row>
    <row r="13" spans="1:18" s="1" customFormat="1" ht="32.25" customHeight="1" thickBot="1" x14ac:dyDescent="0.35">
      <c r="A13" s="209" t="s">
        <v>145</v>
      </c>
      <c r="B13" s="210"/>
      <c r="C13" s="210"/>
      <c r="D13" s="210"/>
      <c r="E13" s="210"/>
      <c r="F13" s="210"/>
      <c r="G13" s="211"/>
      <c r="H13" s="94"/>
      <c r="I13" s="18"/>
      <c r="J13" s="19"/>
      <c r="K13" s="19"/>
      <c r="L13" s="19"/>
      <c r="M13" s="19"/>
      <c r="N13" s="19"/>
      <c r="O13" s="59"/>
      <c r="P13" s="18"/>
      <c r="Q13" s="18"/>
      <c r="R13" s="18"/>
    </row>
    <row r="14" spans="1:18" s="1" customFormat="1" ht="54" customHeight="1" thickBot="1" x14ac:dyDescent="0.35">
      <c r="A14" s="250" t="s">
        <v>146</v>
      </c>
      <c r="B14" s="251"/>
      <c r="C14" s="251"/>
      <c r="D14" s="251"/>
      <c r="E14" s="251"/>
      <c r="F14" s="251"/>
      <c r="G14" s="252"/>
      <c r="H14" s="94"/>
      <c r="I14" s="18"/>
      <c r="J14" s="19"/>
      <c r="K14" s="19"/>
      <c r="L14" s="19"/>
      <c r="M14" s="19"/>
      <c r="N14" s="19"/>
      <c r="O14" s="59"/>
      <c r="P14" s="18"/>
      <c r="Q14" s="18"/>
      <c r="R14" s="18"/>
    </row>
    <row r="15" spans="1:18" ht="26.25" customHeight="1" thickBot="1" x14ac:dyDescent="0.35">
      <c r="A15" s="261" t="s">
        <v>147</v>
      </c>
      <c r="B15" s="262"/>
      <c r="C15" s="263"/>
      <c r="D15" s="227" t="s">
        <v>148</v>
      </c>
      <c r="E15" s="228"/>
      <c r="F15" s="228"/>
      <c r="G15" s="229"/>
      <c r="J15"/>
      <c r="K15" s="15"/>
      <c r="L15" s="20"/>
      <c r="M15" s="20"/>
      <c r="N15"/>
    </row>
    <row r="16" spans="1:18" s="7" customFormat="1" ht="26.25" customHeight="1" thickBot="1" x14ac:dyDescent="0.35">
      <c r="A16" s="48" t="s">
        <v>39</v>
      </c>
      <c r="B16" s="259">
        <v>206389</v>
      </c>
      <c r="C16" s="260"/>
      <c r="D16" s="102" t="s">
        <v>5</v>
      </c>
      <c r="E16" s="169"/>
      <c r="F16" s="170"/>
      <c r="G16" s="171"/>
      <c r="H16" s="97"/>
      <c r="J16"/>
      <c r="K16" s="15"/>
      <c r="L16" s="20"/>
      <c r="M16" s="20"/>
      <c r="N16"/>
      <c r="O16" s="6"/>
    </row>
    <row r="17" spans="1:15" s="7" customFormat="1" ht="26.25" customHeight="1" thickBot="1" x14ac:dyDescent="0.25">
      <c r="A17" s="48" t="s">
        <v>40</v>
      </c>
      <c r="B17" s="259">
        <v>216</v>
      </c>
      <c r="C17" s="260"/>
      <c r="D17" s="102" t="s">
        <v>4</v>
      </c>
      <c r="E17" s="126"/>
      <c r="F17" s="127"/>
      <c r="G17" s="128"/>
      <c r="H17" s="97"/>
      <c r="K17" s="15"/>
      <c r="L17" s="21"/>
      <c r="M17" s="21"/>
      <c r="O17" s="6"/>
    </row>
    <row r="18" spans="1:15" s="32" customFormat="1" ht="31.5" customHeight="1" thickBot="1" x14ac:dyDescent="0.3">
      <c r="A18" s="49" t="s">
        <v>0</v>
      </c>
      <c r="B18" s="197"/>
      <c r="C18" s="198"/>
      <c r="D18" s="102" t="s">
        <v>6</v>
      </c>
      <c r="E18" s="126"/>
      <c r="F18" s="127"/>
      <c r="G18" s="128"/>
      <c r="H18" s="98"/>
      <c r="K18" s="33"/>
    </row>
    <row r="19" spans="1:15" s="32" customFormat="1" ht="31.5" customHeight="1" thickBot="1" x14ac:dyDescent="0.3">
      <c r="A19" s="49" t="s">
        <v>1</v>
      </c>
      <c r="B19" s="197"/>
      <c r="C19" s="198"/>
      <c r="D19" s="102"/>
      <c r="E19" s="126"/>
      <c r="F19" s="127"/>
      <c r="G19" s="128"/>
      <c r="H19" s="98"/>
      <c r="K19" s="33"/>
      <c r="O19" s="34"/>
    </row>
    <row r="20" spans="1:15" s="32" customFormat="1" ht="34.5" customHeight="1" thickBot="1" x14ac:dyDescent="0.3">
      <c r="A20" s="49" t="s">
        <v>90</v>
      </c>
      <c r="B20" s="197"/>
      <c r="C20" s="198"/>
      <c r="D20" s="102"/>
      <c r="E20" s="126"/>
      <c r="F20" s="127"/>
      <c r="G20" s="128"/>
      <c r="H20" s="98"/>
      <c r="K20" s="33"/>
    </row>
    <row r="21" spans="1:15" s="32" customFormat="1" ht="35.25" customHeight="1" thickBot="1" x14ac:dyDescent="0.3">
      <c r="A21" s="49" t="s">
        <v>91</v>
      </c>
      <c r="B21" s="197"/>
      <c r="C21" s="198"/>
      <c r="D21" s="102" t="s">
        <v>7</v>
      </c>
      <c r="E21" s="126"/>
      <c r="F21" s="127"/>
      <c r="G21" s="128"/>
      <c r="H21" s="98"/>
      <c r="K21" s="33"/>
    </row>
    <row r="22" spans="1:15" s="32" customFormat="1" ht="33" customHeight="1" thickBot="1" x14ac:dyDescent="0.3">
      <c r="A22" s="49" t="s">
        <v>15</v>
      </c>
      <c r="B22" s="197"/>
      <c r="C22" s="198"/>
      <c r="D22" s="102" t="s">
        <v>8</v>
      </c>
      <c r="E22" s="126"/>
      <c r="F22" s="127"/>
      <c r="G22" s="128"/>
      <c r="H22" s="172" t="str">
        <f>IF(AND(B23="", A10=Sheet1!E38), "Date of Birth is mandatory if your payment must be processed via payroll. If you carried out some or all of your duties in Ireland, then the payment must be processed via payroll", "")</f>
        <v/>
      </c>
      <c r="I22" s="173"/>
      <c r="K22" s="33"/>
    </row>
    <row r="23" spans="1:15" s="32" customFormat="1" ht="30.75" customHeight="1" thickBot="1" x14ac:dyDescent="0.3">
      <c r="A23" s="49" t="s">
        <v>3</v>
      </c>
      <c r="B23" s="199"/>
      <c r="C23" s="200"/>
      <c r="D23" s="102" t="s">
        <v>33</v>
      </c>
      <c r="E23" s="126"/>
      <c r="F23" s="127"/>
      <c r="G23" s="128"/>
      <c r="H23" s="172"/>
      <c r="I23" s="173"/>
      <c r="J23" s="101"/>
      <c r="K23" s="101"/>
    </row>
    <row r="24" spans="1:15" s="32" customFormat="1" ht="31.5" customHeight="1" thickBot="1" x14ac:dyDescent="0.3">
      <c r="A24" s="49" t="s">
        <v>119</v>
      </c>
      <c r="B24" s="169"/>
      <c r="C24" s="171"/>
      <c r="D24" s="102" t="s">
        <v>34</v>
      </c>
      <c r="E24" s="126"/>
      <c r="F24" s="127"/>
      <c r="G24" s="128"/>
      <c r="H24" s="146" t="str">
        <f>IF(A10=Sheet1!E38,"Please enter your PPS Number if you answer Yes to Q.1 &amp; Q.3","")</f>
        <v/>
      </c>
      <c r="I24" s="121"/>
      <c r="J24" s="101"/>
      <c r="K24" s="101"/>
    </row>
    <row r="25" spans="1:15" s="32" customFormat="1" ht="28.5" customHeight="1" thickBot="1" x14ac:dyDescent="0.3">
      <c r="A25" s="49" t="s">
        <v>2</v>
      </c>
      <c r="B25" s="201"/>
      <c r="C25" s="202"/>
      <c r="D25" s="102" t="s">
        <v>41</v>
      </c>
      <c r="E25" s="296"/>
      <c r="F25" s="297"/>
      <c r="G25" s="298"/>
      <c r="H25" s="98"/>
    </row>
    <row r="26" spans="1:15" s="35" customFormat="1" ht="32.25" customHeight="1" thickBot="1" x14ac:dyDescent="0.35">
      <c r="A26" s="49" t="s">
        <v>118</v>
      </c>
      <c r="B26" s="197" t="str">
        <f>IF(A10=Sheet1!$E$37, "PRSI is not required for Accounts Payable Office, please skip this question", IF(A10=Sheet1!$E$38, "Please select correct PRSI Class", Sheet1!C39))</f>
        <v>Click here and select from drop down list</v>
      </c>
      <c r="C26" s="198"/>
      <c r="D26" s="230" t="s">
        <v>102</v>
      </c>
      <c r="E26" s="231"/>
      <c r="F26" s="231"/>
      <c r="G26" s="232"/>
      <c r="H26" s="146" t="str">
        <f>IF(A10=Sheet1!E37,"PRSI Class selection not applicable for Accounts Payable Office", IF( A10=Sheet1!E38, "Please select correct PRSI Class", "" ))</f>
        <v/>
      </c>
      <c r="I26" s="121"/>
      <c r="J26" s="108"/>
      <c r="K26" s="108"/>
    </row>
    <row r="27" spans="1:15" s="7" customFormat="1" ht="29.25" customHeight="1" thickBot="1" x14ac:dyDescent="0.3">
      <c r="A27" s="103" t="s">
        <v>52</v>
      </c>
      <c r="B27" s="212" t="s">
        <v>152</v>
      </c>
      <c r="C27" s="213"/>
      <c r="D27" s="233"/>
      <c r="E27" s="234"/>
      <c r="F27" s="234"/>
      <c r="G27" s="235"/>
      <c r="H27" s="98"/>
    </row>
    <row r="28" spans="1:15" s="7" customFormat="1" ht="27" customHeight="1" thickBot="1" x14ac:dyDescent="0.45">
      <c r="A28" s="153" t="s">
        <v>120</v>
      </c>
      <c r="B28" s="154"/>
      <c r="C28" s="154"/>
      <c r="D28" s="154"/>
      <c r="E28" s="154"/>
      <c r="F28" s="207"/>
      <c r="G28" s="208"/>
      <c r="H28" s="97"/>
    </row>
    <row r="29" spans="1:15" ht="31.5" customHeight="1" thickBot="1" x14ac:dyDescent="0.25">
      <c r="A29" s="236" t="s">
        <v>110</v>
      </c>
      <c r="B29" s="237"/>
      <c r="C29" s="156" t="str">
        <f>B18&amp;" "&amp;B19</f>
        <v xml:space="preserve"> </v>
      </c>
      <c r="D29" s="157"/>
      <c r="E29" s="157"/>
      <c r="F29" s="147" t="s">
        <v>151</v>
      </c>
      <c r="G29" s="148"/>
      <c r="J29" s="7"/>
      <c r="K29" s="7"/>
      <c r="L29" s="7"/>
      <c r="M29" s="7"/>
      <c r="N29" s="7"/>
      <c r="O29" s="7"/>
    </row>
    <row r="30" spans="1:15" ht="33.75" customHeight="1" thickBot="1" x14ac:dyDescent="0.25">
      <c r="A30" s="214" t="s">
        <v>111</v>
      </c>
      <c r="B30" s="215"/>
      <c r="C30" s="156" t="str">
        <f>IF(E8="","",E8)</f>
        <v/>
      </c>
      <c r="D30" s="157"/>
      <c r="E30" s="157"/>
      <c r="F30" s="149" t="s">
        <v>150</v>
      </c>
      <c r="G30" s="150"/>
      <c r="H30" s="99"/>
      <c r="I30" s="77"/>
    </row>
    <row r="31" spans="1:15" ht="37.5" customHeight="1" thickBot="1" x14ac:dyDescent="0.25">
      <c r="A31" s="214" t="s">
        <v>112</v>
      </c>
      <c r="B31" s="215"/>
      <c r="C31" s="158"/>
      <c r="D31" s="159"/>
      <c r="E31" s="159"/>
      <c r="F31" s="162" t="str">
        <f>IF(ISBLANK(C31),"Please provide the Start Date of this work to proceed with the claim ","")</f>
        <v xml:space="preserve">Please provide the Start Date of this work to proceed with the claim </v>
      </c>
      <c r="G31" s="163"/>
      <c r="H31" s="129"/>
      <c r="I31" s="129"/>
    </row>
    <row r="32" spans="1:15" ht="33.75" customHeight="1" thickBot="1" x14ac:dyDescent="0.25">
      <c r="A32" s="216" t="s">
        <v>113</v>
      </c>
      <c r="B32" s="217"/>
      <c r="C32" s="160"/>
      <c r="D32" s="161"/>
      <c r="E32" s="161"/>
      <c r="F32" s="164" t="str">
        <f>IF(ISBLANK(C32),"Please provide the End Date of this work to proceed with the claim ","")</f>
        <v xml:space="preserve">Please provide the End Date of this work to proceed with the claim </v>
      </c>
      <c r="G32" s="165"/>
      <c r="H32" s="129"/>
      <c r="I32" s="129"/>
    </row>
    <row r="33" spans="1:16" ht="27" customHeight="1" thickBot="1" x14ac:dyDescent="0.45">
      <c r="A33" s="153" t="s">
        <v>121</v>
      </c>
      <c r="B33" s="154"/>
      <c r="C33" s="154"/>
      <c r="D33" s="154"/>
      <c r="E33" s="154"/>
      <c r="F33" s="154"/>
      <c r="G33" s="155"/>
      <c r="H33" s="99"/>
      <c r="I33" s="77"/>
    </row>
    <row r="34" spans="1:16" ht="54" customHeight="1" thickBot="1" x14ac:dyDescent="0.25">
      <c r="A34" s="166" t="s">
        <v>149</v>
      </c>
      <c r="B34" s="167"/>
      <c r="C34" s="167"/>
      <c r="D34" s="167"/>
      <c r="E34" s="167"/>
      <c r="F34" s="167"/>
      <c r="G34" s="168"/>
      <c r="H34" s="99"/>
      <c r="I34" s="77"/>
    </row>
    <row r="35" spans="1:16" ht="48.75" customHeight="1" thickBot="1" x14ac:dyDescent="0.25">
      <c r="A35" s="195" t="s">
        <v>82</v>
      </c>
      <c r="B35" s="193" t="s">
        <v>132</v>
      </c>
      <c r="C35" s="299" t="s">
        <v>140</v>
      </c>
      <c r="D35" s="220" t="s">
        <v>159</v>
      </c>
      <c r="E35" s="222" t="s">
        <v>139</v>
      </c>
      <c r="F35" s="4" t="s">
        <v>76</v>
      </c>
      <c r="G35" s="4" t="s">
        <v>77</v>
      </c>
      <c r="H35" s="99"/>
      <c r="I35" s="77"/>
      <c r="J35" s="77"/>
      <c r="K35" s="77"/>
    </row>
    <row r="36" spans="1:16" ht="24" customHeight="1" x14ac:dyDescent="0.2">
      <c r="A36" s="196"/>
      <c r="B36" s="194"/>
      <c r="C36" s="218"/>
      <c r="D36" s="218"/>
      <c r="E36" s="194"/>
      <c r="F36" s="57" t="s">
        <v>79</v>
      </c>
      <c r="G36" s="57" t="s">
        <v>79</v>
      </c>
      <c r="H36" s="99"/>
      <c r="I36" s="77"/>
      <c r="J36" s="77"/>
      <c r="K36" s="77"/>
    </row>
    <row r="37" spans="1:16" ht="36.75" customHeight="1" thickBot="1" x14ac:dyDescent="0.25">
      <c r="A37" s="196"/>
      <c r="B37" s="194"/>
      <c r="C37" s="219"/>
      <c r="D37" s="221"/>
      <c r="E37" s="223"/>
      <c r="F37" s="58">
        <v>2189</v>
      </c>
      <c r="G37" s="58">
        <v>2187</v>
      </c>
      <c r="H37" s="99"/>
      <c r="I37" s="77"/>
      <c r="J37" s="77"/>
      <c r="K37" s="77"/>
    </row>
    <row r="38" spans="1:16" ht="24" customHeight="1" thickBot="1" x14ac:dyDescent="0.25">
      <c r="A38" s="196"/>
      <c r="B38" s="194"/>
      <c r="C38" s="79" t="s">
        <v>126</v>
      </c>
      <c r="D38" s="79" t="s">
        <v>126</v>
      </c>
      <c r="E38" s="79" t="s">
        <v>126</v>
      </c>
      <c r="F38" s="4" t="s">
        <v>133</v>
      </c>
      <c r="G38" s="4" t="s">
        <v>133</v>
      </c>
      <c r="H38" s="99"/>
      <c r="I38" s="77"/>
      <c r="J38" s="77"/>
      <c r="K38" s="77"/>
    </row>
    <row r="39" spans="1:16" s="1" customFormat="1" ht="96.75" customHeight="1" thickBot="1" x14ac:dyDescent="0.25">
      <c r="A39" s="69" t="s">
        <v>89</v>
      </c>
      <c r="B39" s="90">
        <v>216</v>
      </c>
      <c r="C39" s="111"/>
      <c r="D39" s="110">
        <f>IF($E$4=Sheet1!$B$3, C39, 0)</f>
        <v>0</v>
      </c>
      <c r="E39" s="109">
        <f>IF($E$5=Sheet1!$B$11, C39, 0)</f>
        <v>0</v>
      </c>
      <c r="F39" s="88">
        <f>IFERROR(IF(AND((NOT(ISBLANK(B39))),$C$39&gt;0),(($B$39*$C$39)/($D$39+$E$39)*D39),0),0)</f>
        <v>0</v>
      </c>
      <c r="G39" s="88">
        <f>IFERROR(IF(AND((NOT(ISBLANK(C39))),$C$39&gt;0),(($B$39*$C$39)/($D$39+$E$39)*E39),0),0)</f>
        <v>0</v>
      </c>
      <c r="H39" s="151" t="str">
        <f>IF(D39+E39&gt;C39, "Please review your entry to ensure that the total number of days spent physically in Ireland (including travel) and the number of days worked outside Ireland do not exceed the total number of days worked.", "")</f>
        <v/>
      </c>
      <c r="I39" s="145"/>
      <c r="J39" s="145"/>
      <c r="K39" s="77"/>
      <c r="L39" s="6"/>
      <c r="M39" s="6"/>
      <c r="N39" s="6"/>
      <c r="O39" s="6"/>
    </row>
    <row r="40" spans="1:16" s="1" customFormat="1" ht="130.5" customHeight="1" thickBot="1" x14ac:dyDescent="0.35">
      <c r="A40" s="70" t="s">
        <v>100</v>
      </c>
      <c r="B40" s="91">
        <v>250</v>
      </c>
      <c r="C40" s="111"/>
      <c r="D40" s="110">
        <f>IF($E$4=Sheet1!$B$3, C40, 0)</f>
        <v>0</v>
      </c>
      <c r="E40" s="109">
        <f>IF($E$5=Sheet1!$B$11, C40, 0)</f>
        <v>0</v>
      </c>
      <c r="F40" s="88">
        <f>IF(ISBLANK(C39), IFERROR(IF(AND(NOT(ISBLANK(B40)), $C$40&gt;0), (B40*$C$40)/($D$40+$E$40)*D40, 0), 0), 0)</f>
        <v>0</v>
      </c>
      <c r="G40" s="88">
        <f>IF(ISBLANK(C39), IFERROR(IF(AND(NOT(ISBLANK(C40)), $C$40&gt;0), (B40*$C$40)/($D$40+$E$40)*E40, 0), 0), 0)</f>
        <v>0</v>
      </c>
      <c r="H40" s="130" t="str">
        <f>IF($C$39&gt;0,"Can't Claim Extern Examiner Fee if paid for PhD/MD Examiner Fee"," ")</f>
        <v xml:space="preserve"> </v>
      </c>
      <c r="I40" s="130"/>
      <c r="J40" s="145" t="str">
        <f>IF(AND(IFERROR(D40,"")&lt;&gt;"", IFERROR(E40,"")&lt;&gt;"", IFERROR(C40,"")&lt;&gt;"", D40+E40&gt;C40), "Please review your entry to ensure that the total number of days spent physically in Ireland (including travel) and the number of days worked outside Ireland do not exceed the total number of days worked.", "")</f>
        <v/>
      </c>
      <c r="K40" s="145"/>
    </row>
    <row r="41" spans="1:16" s="1" customFormat="1" ht="109.5" customHeight="1" thickBot="1" x14ac:dyDescent="0.35">
      <c r="A41" s="70" t="s">
        <v>114</v>
      </c>
      <c r="B41" s="91">
        <v>52</v>
      </c>
      <c r="C41" s="111"/>
      <c r="D41" s="110">
        <f>IF($E$4=Sheet1!$B$3, C41, 0)</f>
        <v>0</v>
      </c>
      <c r="E41" s="109">
        <f>IF($E$5=Sheet1!$B$11, C41, 0)</f>
        <v>0</v>
      </c>
      <c r="F41" s="88">
        <f>IF(ISBLANK(C39), IFERROR(IF(AND(NOT(ISBLANK(B41)), $C$41&gt;0), (B41*$C$41)/($D$41+$E$41)*D41, 0), 0), 0)</f>
        <v>0</v>
      </c>
      <c r="G41" s="88">
        <f>IF(ISBLANK(C39), IFERROR(IF(AND(NOT(ISBLANK(C41)), $C$41&gt;0), (B41*$C$41)/($D$41+$E$41)*E41, 0), 0), 0)</f>
        <v>0</v>
      </c>
      <c r="H41" s="130" t="str">
        <f>IF($C$39&gt;0,"Can't Claim Extern Examiner Fee if paid for PhD/MD Examiner Fee"," ")</f>
        <v xml:space="preserve"> </v>
      </c>
      <c r="I41" s="130"/>
      <c r="J41" s="145" t="str">
        <f>IF(D41+E41&gt;C41, "Please review your entry to ensure that the total number of days spent physically in Ireland (including travel) and the number of days worked outside Ireland do not exceed the total number of days worked.", "")</f>
        <v/>
      </c>
      <c r="K41" s="145"/>
    </row>
    <row r="42" spans="1:16" s="1" customFormat="1" ht="99" customHeight="1" thickBot="1" x14ac:dyDescent="0.35">
      <c r="A42" s="71" t="s">
        <v>81</v>
      </c>
      <c r="B42" s="92">
        <v>102</v>
      </c>
      <c r="C42" s="111"/>
      <c r="D42" s="110">
        <f>IF($E$4=Sheet1!$B$3, C42, 0)</f>
        <v>0</v>
      </c>
      <c r="E42" s="109">
        <f>IF($E$5=Sheet1!$B$11, C42, 0)</f>
        <v>0</v>
      </c>
      <c r="F42" s="88">
        <f>IF(ISBLANK(C39), IFERROR(IF(AND(NOT(ISBLANK(B42)), $C$42&gt;0), (B42*$C$42)/($D$42+$E$42)*D42, 0), 0), 0)</f>
        <v>0</v>
      </c>
      <c r="G42" s="88">
        <f>IF(ISBLANK(C39), IFERROR(IF(AND(NOT(ISBLANK(C42)), $C$42&gt;0), (B42*$C$42)/($D$42+$E$42)*E42, 0), 0), 0)</f>
        <v>0</v>
      </c>
      <c r="H42" s="130" t="str">
        <f>IF($C$39&gt;0,"Can't Claim Extern Examiner Fee if paid for PhD/MD Examiner Fee"," ")</f>
        <v xml:space="preserve"> </v>
      </c>
      <c r="I42" s="130"/>
      <c r="J42" s="145" t="str">
        <f>IF(D42+E42&gt;C42, "Please review your entry to ensure that the total number of days spent physically in Ireland (including travel) and the number of days worked outside Ireland do not exceed the total number of days worked.", "")</f>
        <v/>
      </c>
      <c r="K42" s="145"/>
    </row>
    <row r="43" spans="1:16" s="11" customFormat="1" ht="36.75" customHeight="1" thickBot="1" x14ac:dyDescent="0.35">
      <c r="A43" s="37" t="s">
        <v>9</v>
      </c>
      <c r="B43" s="65"/>
      <c r="C43" s="63"/>
      <c r="D43" s="64"/>
      <c r="E43" s="63"/>
      <c r="F43" s="89">
        <f>SUM(F39:F42)</f>
        <v>0</v>
      </c>
      <c r="G43" s="89">
        <f>SUM(G39:G42)</f>
        <v>0</v>
      </c>
      <c r="H43" s="96"/>
      <c r="J43" s="1"/>
      <c r="K43" s="1"/>
      <c r="L43" s="1"/>
      <c r="M43" s="1"/>
      <c r="N43" s="1"/>
      <c r="O43" s="1"/>
    </row>
    <row r="44" spans="1:16" s="11" customFormat="1" ht="68.25" customHeight="1" thickBot="1" x14ac:dyDescent="0.25">
      <c r="A44" s="123" t="s">
        <v>115</v>
      </c>
      <c r="B44" s="124"/>
      <c r="C44" s="124"/>
      <c r="D44" s="124"/>
      <c r="E44" s="124"/>
      <c r="F44" s="124"/>
      <c r="G44" s="125"/>
      <c r="H44" s="93"/>
      <c r="K44" s="1"/>
      <c r="L44" s="1"/>
      <c r="M44" s="1"/>
      <c r="N44" s="1"/>
      <c r="O44" s="1"/>
      <c r="P44" s="1"/>
    </row>
    <row r="45" spans="1:16" s="11" customFormat="1" ht="24.75" customHeight="1" thickBot="1" x14ac:dyDescent="0.25">
      <c r="A45" s="60"/>
      <c r="B45" s="61"/>
      <c r="C45" s="61"/>
      <c r="D45" s="61"/>
      <c r="E45" s="61"/>
      <c r="F45" s="61"/>
      <c r="G45" s="62"/>
      <c r="H45" s="93"/>
      <c r="K45" s="1"/>
      <c r="L45" s="1"/>
      <c r="M45" s="1"/>
      <c r="N45" s="1"/>
      <c r="O45" s="1"/>
      <c r="P45" s="1"/>
    </row>
    <row r="46" spans="1:16" ht="57.75" customHeight="1" thickBot="1" x14ac:dyDescent="0.45">
      <c r="A46" s="153" t="s">
        <v>123</v>
      </c>
      <c r="B46" s="154"/>
      <c r="C46" s="154"/>
      <c r="D46" s="154"/>
      <c r="E46" s="154"/>
      <c r="F46" s="154"/>
      <c r="G46" s="155"/>
      <c r="H46" s="122"/>
      <c r="J46" s="11"/>
      <c r="K46" s="11"/>
      <c r="L46" s="11"/>
      <c r="M46" s="11"/>
      <c r="N46" s="11"/>
      <c r="O46" s="11"/>
      <c r="P46" s="11"/>
    </row>
    <row r="47" spans="1:16" ht="57.75" customHeight="1" thickBot="1" x14ac:dyDescent="0.25">
      <c r="A47" s="115" t="s">
        <v>83</v>
      </c>
      <c r="B47" s="190" t="s">
        <v>158</v>
      </c>
      <c r="C47" s="191"/>
      <c r="D47" s="191"/>
      <c r="E47" s="191"/>
      <c r="F47" s="191"/>
      <c r="G47" s="192"/>
      <c r="H47" s="122"/>
      <c r="J47" s="11"/>
      <c r="K47" s="11"/>
      <c r="L47" s="11"/>
      <c r="M47" s="11"/>
      <c r="N47" s="11"/>
      <c r="O47" s="11"/>
      <c r="P47" s="11"/>
    </row>
    <row r="48" spans="1:16" s="1" customFormat="1" ht="43.5" customHeight="1" thickBot="1" x14ac:dyDescent="0.25">
      <c r="A48" s="5" t="s">
        <v>125</v>
      </c>
      <c r="B48" s="8" t="s">
        <v>35</v>
      </c>
      <c r="C48" s="270" t="s">
        <v>85</v>
      </c>
      <c r="D48" s="271"/>
      <c r="E48" s="3" t="s">
        <v>12</v>
      </c>
      <c r="F48" s="36" t="s">
        <v>27</v>
      </c>
      <c r="G48" s="4" t="s">
        <v>134</v>
      </c>
      <c r="H48" s="122"/>
      <c r="J48" s="6"/>
      <c r="K48" s="6"/>
      <c r="L48" s="6"/>
      <c r="M48" s="6"/>
      <c r="N48" s="6"/>
      <c r="O48" s="6"/>
      <c r="P48" s="6"/>
    </row>
    <row r="49" spans="1:16" s="35" customFormat="1" ht="45.75" customHeight="1" thickBot="1" x14ac:dyDescent="0.35">
      <c r="A49" s="72" t="s">
        <v>14</v>
      </c>
      <c r="B49" s="106" t="s">
        <v>20</v>
      </c>
      <c r="C49" s="152" t="s">
        <v>86</v>
      </c>
      <c r="D49" s="152"/>
      <c r="E49" s="112"/>
      <c r="F49" s="78">
        <v>0.3795</v>
      </c>
      <c r="G49" s="87">
        <f>IF(E49="[ Enter KM here ]",0,E49*F49)</f>
        <v>0</v>
      </c>
      <c r="H49" s="122"/>
    </row>
    <row r="50" spans="1:16" s="1" customFormat="1" ht="37.5" customHeight="1" thickBot="1" x14ac:dyDescent="0.35">
      <c r="A50" s="5" t="s">
        <v>124</v>
      </c>
      <c r="B50" s="5" t="s">
        <v>36</v>
      </c>
      <c r="C50" s="2" t="s">
        <v>136</v>
      </c>
      <c r="D50" s="4" t="s">
        <v>93</v>
      </c>
      <c r="E50" s="3" t="s">
        <v>137</v>
      </c>
      <c r="F50" s="39" t="s">
        <v>138</v>
      </c>
      <c r="G50" s="4" t="s">
        <v>37</v>
      </c>
      <c r="H50" s="122"/>
    </row>
    <row r="51" spans="1:16" s="35" customFormat="1" ht="43.5" customHeight="1" thickBot="1" x14ac:dyDescent="0.35">
      <c r="A51" s="69" t="s">
        <v>141</v>
      </c>
      <c r="B51" s="106" t="s">
        <v>20</v>
      </c>
      <c r="C51" s="73"/>
      <c r="D51" s="106" t="s">
        <v>20</v>
      </c>
      <c r="E51" s="113"/>
      <c r="F51" s="114"/>
      <c r="G51" s="85">
        <f>E51*F51</f>
        <v>0</v>
      </c>
      <c r="H51" s="122"/>
    </row>
    <row r="52" spans="1:16" s="35" customFormat="1" ht="40.5" customHeight="1" thickBot="1" x14ac:dyDescent="0.35">
      <c r="A52" s="70" t="s">
        <v>142</v>
      </c>
      <c r="B52" s="106" t="s">
        <v>20</v>
      </c>
      <c r="C52" s="74"/>
      <c r="D52" s="107" t="s">
        <v>20</v>
      </c>
      <c r="E52" s="75"/>
      <c r="F52" s="76"/>
      <c r="G52" s="86">
        <f>E52*F52</f>
        <v>0</v>
      </c>
      <c r="H52" s="122"/>
    </row>
    <row r="53" spans="1:16" s="35" customFormat="1" ht="43.5" customHeight="1" thickBot="1" x14ac:dyDescent="0.35">
      <c r="A53" s="71" t="s">
        <v>143</v>
      </c>
      <c r="B53" s="117" t="s">
        <v>20</v>
      </c>
      <c r="C53" s="118"/>
      <c r="D53" s="117" t="s">
        <v>20</v>
      </c>
      <c r="E53" s="119"/>
      <c r="F53" s="120"/>
      <c r="G53" s="86">
        <f>E53*F53</f>
        <v>0</v>
      </c>
      <c r="H53" s="122"/>
    </row>
    <row r="54" spans="1:16" s="11" customFormat="1" ht="36" customHeight="1" thickBot="1" x14ac:dyDescent="0.35">
      <c r="A54" s="37"/>
      <c r="B54" s="272" t="s">
        <v>88</v>
      </c>
      <c r="C54" s="273"/>
      <c r="D54" s="38">
        <v>3921</v>
      </c>
      <c r="E54" s="205" t="s">
        <v>87</v>
      </c>
      <c r="F54" s="206"/>
      <c r="G54" s="116">
        <f>SUM(G51:G53)+G49</f>
        <v>0</v>
      </c>
      <c r="H54" s="122"/>
      <c r="J54" s="1"/>
      <c r="K54" s="1"/>
      <c r="L54" s="1"/>
      <c r="M54" s="1"/>
      <c r="N54" s="1"/>
      <c r="O54" s="1"/>
      <c r="P54" s="1"/>
    </row>
    <row r="55" spans="1:16" s="10" customFormat="1" ht="8.25" customHeight="1" thickBot="1" x14ac:dyDescent="0.35">
      <c r="A55" s="6"/>
      <c r="B55" s="6"/>
      <c r="C55" s="6"/>
      <c r="D55" s="6"/>
      <c r="E55" s="6"/>
      <c r="F55" s="6"/>
      <c r="G55" s="6"/>
      <c r="H55" s="93"/>
      <c r="I55" s="6"/>
      <c r="K55" s="1"/>
      <c r="L55" s="1"/>
      <c r="M55" s="1"/>
      <c r="N55" s="1"/>
      <c r="O55" s="1"/>
      <c r="P55" s="1"/>
    </row>
    <row r="56" spans="1:16" s="1" customFormat="1" ht="30.75" customHeight="1" thickBot="1" x14ac:dyDescent="0.35">
      <c r="A56" s="224" t="s">
        <v>153</v>
      </c>
      <c r="B56" s="225"/>
      <c r="C56" s="225"/>
      <c r="D56" s="225"/>
      <c r="E56" s="225"/>
      <c r="F56" s="225"/>
      <c r="G56" s="226"/>
      <c r="H56" s="121"/>
    </row>
    <row r="57" spans="1:16" ht="43.5" customHeight="1" x14ac:dyDescent="0.25">
      <c r="A57" s="139" t="s">
        <v>103</v>
      </c>
      <c r="B57" s="140"/>
      <c r="C57" s="140"/>
      <c r="D57" s="140"/>
      <c r="E57" s="140"/>
      <c r="F57" s="140"/>
      <c r="G57" s="141"/>
      <c r="H57" s="121"/>
    </row>
    <row r="58" spans="1:16" ht="42.75" customHeight="1" x14ac:dyDescent="0.2">
      <c r="A58" s="52" t="s">
        <v>10</v>
      </c>
      <c r="B58" s="203"/>
      <c r="C58" s="204"/>
      <c r="D58" s="54" t="s">
        <v>13</v>
      </c>
      <c r="E58" s="133"/>
      <c r="F58" s="134"/>
      <c r="G58" s="135"/>
      <c r="H58" s="121"/>
    </row>
    <row r="59" spans="1:16" ht="42.75" customHeight="1" thickBot="1" x14ac:dyDescent="0.25">
      <c r="A59" s="53" t="s">
        <v>92</v>
      </c>
      <c r="B59" s="131"/>
      <c r="C59" s="132"/>
      <c r="D59" s="84" t="s">
        <v>11</v>
      </c>
      <c r="E59" s="136" t="s">
        <v>20</v>
      </c>
      <c r="F59" s="137"/>
      <c r="G59" s="138"/>
      <c r="H59" s="121"/>
    </row>
    <row r="60" spans="1:16" ht="42.75" customHeight="1" thickBot="1" x14ac:dyDescent="0.25">
      <c r="A60" s="142" t="s">
        <v>157</v>
      </c>
      <c r="B60" s="143"/>
      <c r="C60" s="143"/>
      <c r="D60" s="143"/>
      <c r="E60" s="143"/>
      <c r="F60" s="143"/>
      <c r="G60" s="144"/>
      <c r="H60" s="121"/>
    </row>
    <row r="61" spans="1:16" ht="41.25" customHeight="1" thickBot="1" x14ac:dyDescent="0.25">
      <c r="A61" s="186" t="s">
        <v>84</v>
      </c>
      <c r="B61" s="187"/>
      <c r="C61" s="187"/>
      <c r="D61" s="188" t="str">
        <f>IF(A10=Sheet1!E37,"ap@universityofgalway.ie",IF(A10=Sheet1!E38,"timesheets.bureau@universityofgalway.ie","Finance email address will update here when, Step 1 is complete"))</f>
        <v>Finance email address will update here when, Step 1 is complete</v>
      </c>
      <c r="E61" s="188"/>
      <c r="F61" s="188"/>
      <c r="G61" s="189"/>
      <c r="H61" s="121"/>
    </row>
    <row r="62" spans="1:16" ht="7.5" customHeight="1" thickBot="1" x14ac:dyDescent="0.25"/>
    <row r="63" spans="1:16" s="1" customFormat="1" ht="33.75" customHeight="1" thickBot="1" x14ac:dyDescent="0.35">
      <c r="A63" s="283" t="s">
        <v>67</v>
      </c>
      <c r="B63" s="284"/>
      <c r="C63" s="284"/>
      <c r="D63" s="83" t="s">
        <v>38</v>
      </c>
      <c r="E63" s="294" t="s">
        <v>32</v>
      </c>
      <c r="F63" s="294"/>
      <c r="G63" s="295"/>
      <c r="H63" s="94"/>
    </row>
    <row r="64" spans="1:16" ht="75.75" customHeight="1" x14ac:dyDescent="0.25">
      <c r="A64" s="285" t="s">
        <v>104</v>
      </c>
      <c r="B64" s="286"/>
      <c r="C64" s="287"/>
      <c r="D64" s="51" t="s">
        <v>69</v>
      </c>
      <c r="E64" s="291" t="s">
        <v>127</v>
      </c>
      <c r="F64" s="292"/>
      <c r="G64" s="293"/>
      <c r="H64" s="100"/>
    </row>
    <row r="65" spans="1:8" ht="69.75" customHeight="1" thickBot="1" x14ac:dyDescent="0.3">
      <c r="A65" s="280" t="s">
        <v>105</v>
      </c>
      <c r="B65" s="281"/>
      <c r="C65" s="282"/>
      <c r="D65" s="50" t="s">
        <v>75</v>
      </c>
      <c r="E65" s="288" t="s">
        <v>101</v>
      </c>
      <c r="F65" s="289"/>
      <c r="G65" s="290"/>
      <c r="H65" s="100"/>
    </row>
    <row r="66" spans="1:8" ht="15" thickBot="1" x14ac:dyDescent="0.25">
      <c r="A66" s="9"/>
    </row>
    <row r="67" spans="1:8" s="1" customFormat="1" ht="27" customHeight="1" thickBot="1" x14ac:dyDescent="0.35">
      <c r="A67" s="82" t="s">
        <v>30</v>
      </c>
      <c r="B67" s="274" t="s">
        <v>29</v>
      </c>
      <c r="C67" s="274"/>
      <c r="D67" s="274"/>
      <c r="E67" s="275" t="s">
        <v>28</v>
      </c>
      <c r="F67" s="275"/>
      <c r="G67" s="276"/>
      <c r="H67" s="94"/>
    </row>
    <row r="68" spans="1:8" ht="52.5" customHeight="1" x14ac:dyDescent="0.2">
      <c r="A68" s="56">
        <v>1</v>
      </c>
      <c r="B68" s="277" t="s">
        <v>128</v>
      </c>
      <c r="C68" s="277"/>
      <c r="D68" s="277"/>
      <c r="E68" s="278"/>
      <c r="F68" s="278"/>
      <c r="G68" s="279"/>
    </row>
    <row r="69" spans="1:8" ht="51" customHeight="1" x14ac:dyDescent="0.2">
      <c r="A69" s="55">
        <v>2</v>
      </c>
      <c r="B69" s="174" t="s">
        <v>129</v>
      </c>
      <c r="C69" s="174"/>
      <c r="D69" s="174"/>
      <c r="E69" s="175" t="s">
        <v>22</v>
      </c>
      <c r="F69" s="175"/>
      <c r="G69" s="176"/>
    </row>
    <row r="70" spans="1:8" ht="61.5" customHeight="1" x14ac:dyDescent="0.2">
      <c r="A70" s="180">
        <v>3</v>
      </c>
      <c r="B70" s="174" t="s">
        <v>94</v>
      </c>
      <c r="C70" s="174"/>
      <c r="D70" s="174"/>
      <c r="E70" s="177" t="s">
        <v>24</v>
      </c>
      <c r="F70" s="177"/>
      <c r="G70" s="178"/>
    </row>
    <row r="71" spans="1:8" ht="94.5" customHeight="1" x14ac:dyDescent="0.2">
      <c r="A71" s="180"/>
      <c r="B71" s="174" t="s">
        <v>95</v>
      </c>
      <c r="C71" s="174"/>
      <c r="D71" s="174"/>
      <c r="E71" s="175" t="s">
        <v>23</v>
      </c>
      <c r="F71" s="175"/>
      <c r="G71" s="176"/>
    </row>
    <row r="72" spans="1:8" ht="132.75" customHeight="1" x14ac:dyDescent="0.2">
      <c r="A72" s="55">
        <v>4</v>
      </c>
      <c r="B72" s="174" t="s">
        <v>106</v>
      </c>
      <c r="C72" s="174"/>
      <c r="D72" s="174"/>
      <c r="E72" s="181"/>
      <c r="F72" s="181"/>
      <c r="G72" s="182"/>
    </row>
    <row r="73" spans="1:8" ht="78" customHeight="1" x14ac:dyDescent="0.2">
      <c r="A73" s="55">
        <v>5</v>
      </c>
      <c r="B73" s="174" t="s">
        <v>131</v>
      </c>
      <c r="C73" s="174"/>
      <c r="D73" s="174"/>
      <c r="E73" s="181"/>
      <c r="F73" s="181"/>
      <c r="G73" s="182"/>
    </row>
    <row r="74" spans="1:8" ht="78.75" customHeight="1" x14ac:dyDescent="0.2">
      <c r="A74" s="55">
        <v>6</v>
      </c>
      <c r="B74" s="174" t="s">
        <v>99</v>
      </c>
      <c r="C74" s="174"/>
      <c r="D74" s="174"/>
      <c r="E74" s="181"/>
      <c r="F74" s="181"/>
      <c r="G74" s="182"/>
    </row>
    <row r="75" spans="1:8" ht="75.75" customHeight="1" x14ac:dyDescent="0.2">
      <c r="A75" s="268">
        <v>7</v>
      </c>
      <c r="B75" s="179" t="s">
        <v>98</v>
      </c>
      <c r="C75" s="179"/>
      <c r="D75" s="179"/>
      <c r="E75" s="177" t="s">
        <v>74</v>
      </c>
      <c r="F75" s="177"/>
      <c r="G75" s="178"/>
    </row>
    <row r="76" spans="1:8" ht="48" customHeight="1" x14ac:dyDescent="0.2">
      <c r="A76" s="269"/>
      <c r="B76" s="179" t="s">
        <v>26</v>
      </c>
      <c r="C76" s="179"/>
      <c r="D76" s="179"/>
      <c r="E76" s="177" t="s">
        <v>25</v>
      </c>
      <c r="F76" s="177"/>
      <c r="G76" s="178"/>
    </row>
    <row r="77" spans="1:8" ht="141.75" customHeight="1" x14ac:dyDescent="0.2">
      <c r="A77" s="80">
        <v>8</v>
      </c>
      <c r="B77" s="179" t="s">
        <v>130</v>
      </c>
      <c r="C77" s="179"/>
      <c r="D77" s="179"/>
      <c r="E77" s="177" t="s">
        <v>31</v>
      </c>
      <c r="F77" s="177"/>
      <c r="G77" s="178"/>
    </row>
    <row r="78" spans="1:8" ht="56.25" customHeight="1" thickBot="1" x14ac:dyDescent="0.25">
      <c r="A78" s="81">
        <v>9</v>
      </c>
      <c r="B78" s="265" t="s">
        <v>97</v>
      </c>
      <c r="C78" s="265"/>
      <c r="D78" s="265"/>
      <c r="E78" s="266" t="s">
        <v>96</v>
      </c>
      <c r="F78" s="266"/>
      <c r="G78" s="267"/>
    </row>
  </sheetData>
  <sheetProtection algorithmName="SHA-512" hashValue="9JTbWdLaZds4amHa4GnCXpcIzL6GC/Djf8nVqNwhyMmNr4KDwvbeeu5tE+//Ej1p5zR7N4r13MSGeRBZEchcDg==" saltValue="6RRtek/+ya22HAaeAau2Hw==" spinCount="100000" sheet="1" objects="1" scenarios="1"/>
  <mergeCells count="129">
    <mergeCell ref="I4:J4"/>
    <mergeCell ref="I5:J5"/>
    <mergeCell ref="I6:J6"/>
    <mergeCell ref="I7:J7"/>
    <mergeCell ref="J42:K42"/>
    <mergeCell ref="B78:D78"/>
    <mergeCell ref="E78:G78"/>
    <mergeCell ref="A75:A76"/>
    <mergeCell ref="E4:G4"/>
    <mergeCell ref="C48:D48"/>
    <mergeCell ref="B54:C54"/>
    <mergeCell ref="A56:G56"/>
    <mergeCell ref="B67:D67"/>
    <mergeCell ref="E67:G67"/>
    <mergeCell ref="B70:D70"/>
    <mergeCell ref="B68:D68"/>
    <mergeCell ref="E68:G68"/>
    <mergeCell ref="A65:C65"/>
    <mergeCell ref="A63:C63"/>
    <mergeCell ref="A64:C64"/>
    <mergeCell ref="E65:G65"/>
    <mergeCell ref="E64:G64"/>
    <mergeCell ref="E63:G63"/>
    <mergeCell ref="A3:G3"/>
    <mergeCell ref="D15:G15"/>
    <mergeCell ref="D26:G27"/>
    <mergeCell ref="A29:B29"/>
    <mergeCell ref="E9:G9"/>
    <mergeCell ref="E8:G8"/>
    <mergeCell ref="E7:G7"/>
    <mergeCell ref="E6:G6"/>
    <mergeCell ref="E5:G5"/>
    <mergeCell ref="B4:D4"/>
    <mergeCell ref="B5:D5"/>
    <mergeCell ref="B6:D6"/>
    <mergeCell ref="B7:D7"/>
    <mergeCell ref="B8:D8"/>
    <mergeCell ref="A14:G14"/>
    <mergeCell ref="B9:D9"/>
    <mergeCell ref="A10:G10"/>
    <mergeCell ref="A11:G11"/>
    <mergeCell ref="B19:C19"/>
    <mergeCell ref="B20:C20"/>
    <mergeCell ref="B17:C17"/>
    <mergeCell ref="B16:C16"/>
    <mergeCell ref="A15:C15"/>
    <mergeCell ref="B18:C18"/>
    <mergeCell ref="A2:G2"/>
    <mergeCell ref="A61:C61"/>
    <mergeCell ref="D61:G61"/>
    <mergeCell ref="B47:G47"/>
    <mergeCell ref="B35:B38"/>
    <mergeCell ref="A35:A38"/>
    <mergeCell ref="B26:C26"/>
    <mergeCell ref="B22:C22"/>
    <mergeCell ref="B23:C23"/>
    <mergeCell ref="B24:C24"/>
    <mergeCell ref="B25:C25"/>
    <mergeCell ref="B58:C58"/>
    <mergeCell ref="E54:F54"/>
    <mergeCell ref="A28:G28"/>
    <mergeCell ref="A33:G33"/>
    <mergeCell ref="A13:G13"/>
    <mergeCell ref="B21:C21"/>
    <mergeCell ref="B27:C27"/>
    <mergeCell ref="A30:B30"/>
    <mergeCell ref="A31:B31"/>
    <mergeCell ref="A32:B32"/>
    <mergeCell ref="C35:C37"/>
    <mergeCell ref="D35:D37"/>
    <mergeCell ref="E35:E37"/>
    <mergeCell ref="B69:D69"/>
    <mergeCell ref="E69:G69"/>
    <mergeCell ref="E70:G70"/>
    <mergeCell ref="B77:D77"/>
    <mergeCell ref="E77:G77"/>
    <mergeCell ref="A70:A71"/>
    <mergeCell ref="B72:D72"/>
    <mergeCell ref="E72:G72"/>
    <mergeCell ref="E71:G71"/>
    <mergeCell ref="B71:D71"/>
    <mergeCell ref="E76:G76"/>
    <mergeCell ref="B75:D75"/>
    <mergeCell ref="B76:D76"/>
    <mergeCell ref="E75:G75"/>
    <mergeCell ref="E74:G74"/>
    <mergeCell ref="B74:D74"/>
    <mergeCell ref="B73:D73"/>
    <mergeCell ref="E73:G73"/>
    <mergeCell ref="E22:G22"/>
    <mergeCell ref="E16:G16"/>
    <mergeCell ref="E17:G17"/>
    <mergeCell ref="E18:G18"/>
    <mergeCell ref="E19:G19"/>
    <mergeCell ref="E20:G20"/>
    <mergeCell ref="E21:G21"/>
    <mergeCell ref="J40:K40"/>
    <mergeCell ref="H22:I23"/>
    <mergeCell ref="E23:G23"/>
    <mergeCell ref="E25:G25"/>
    <mergeCell ref="J41:K41"/>
    <mergeCell ref="H24:I24"/>
    <mergeCell ref="H26:I26"/>
    <mergeCell ref="F29:G29"/>
    <mergeCell ref="F30:G30"/>
    <mergeCell ref="H39:J39"/>
    <mergeCell ref="C49:D49"/>
    <mergeCell ref="A46:G46"/>
    <mergeCell ref="C30:E30"/>
    <mergeCell ref="C31:E31"/>
    <mergeCell ref="C32:E32"/>
    <mergeCell ref="F31:G31"/>
    <mergeCell ref="F32:G32"/>
    <mergeCell ref="A34:G34"/>
    <mergeCell ref="C29:E29"/>
    <mergeCell ref="H56:H61"/>
    <mergeCell ref="H46:H54"/>
    <mergeCell ref="A44:G44"/>
    <mergeCell ref="E24:G24"/>
    <mergeCell ref="H31:I31"/>
    <mergeCell ref="H32:I32"/>
    <mergeCell ref="H42:I42"/>
    <mergeCell ref="B59:C59"/>
    <mergeCell ref="E58:G58"/>
    <mergeCell ref="E59:G59"/>
    <mergeCell ref="A57:G57"/>
    <mergeCell ref="A60:G60"/>
    <mergeCell ref="H40:I40"/>
    <mergeCell ref="H41:I41"/>
  </mergeCells>
  <phoneticPr fontId="1" type="noConversion"/>
  <conditionalFormatting sqref="A2">
    <cfRule type="cellIs" dxfId="37" priority="63" operator="equal">
      <formula>"Please Email this form to externs@nuigalway.ie"</formula>
    </cfRule>
    <cfRule type="cellIs" dxfId="36" priority="64" operator="equal">
      <formula>"Form is not complete, Do Not Email this form until it's complete in Full"</formula>
    </cfRule>
  </conditionalFormatting>
  <conditionalFormatting sqref="A11">
    <cfRule type="cellIs" dxfId="32" priority="66" operator="equal">
      <formula>"Form is not complete, Do Not Email this form until it's complete in Full"</formula>
    </cfRule>
    <cfRule type="cellIs" dxfId="31" priority="65" operator="equal">
      <formula>"Please Email this form to externs@nuigalway.ie"</formula>
    </cfRule>
  </conditionalFormatting>
  <conditionalFormatting sqref="B18:B23">
    <cfRule type="containsBlanks" dxfId="30" priority="54">
      <formula>LEN(TRIM(B18))=0</formula>
    </cfRule>
  </conditionalFormatting>
  <conditionalFormatting sqref="B27">
    <cfRule type="containsBlanks" dxfId="29" priority="125">
      <formula>LEN(TRIM(B27))=0</formula>
    </cfRule>
  </conditionalFormatting>
  <conditionalFormatting sqref="B49">
    <cfRule type="cellIs" dxfId="28" priority="1" operator="equal">
      <formula>"(DD-MMM-YY)"</formula>
    </cfRule>
  </conditionalFormatting>
  <conditionalFormatting sqref="B51:B53">
    <cfRule type="cellIs" dxfId="27" priority="88" operator="equal">
      <formula>"(DD-MMM-YY)"</formula>
    </cfRule>
  </conditionalFormatting>
  <conditionalFormatting sqref="C29:C30">
    <cfRule type="containsBlanks" dxfId="26" priority="58">
      <formula>LEN(TRIM(C29))=0</formula>
    </cfRule>
  </conditionalFormatting>
  <conditionalFormatting sqref="C31:C32">
    <cfRule type="cellIs" dxfId="25" priority="57" operator="equal">
      <formula>"(DD-MMM-YY)"</formula>
    </cfRule>
  </conditionalFormatting>
  <conditionalFormatting sqref="C39:C42">
    <cfRule type="cellIs" dxfId="24" priority="8" operator="equal">
      <formula>"N/A"</formula>
    </cfRule>
  </conditionalFormatting>
  <conditionalFormatting sqref="D51:D53">
    <cfRule type="cellIs" dxfId="23" priority="30" operator="equal">
      <formula>"(DD-MMM-YY)"</formula>
    </cfRule>
  </conditionalFormatting>
  <conditionalFormatting sqref="E8:E9">
    <cfRule type="containsBlanks" dxfId="22" priority="52">
      <formula>LEN(TRIM(E8))=0</formula>
    </cfRule>
  </conditionalFormatting>
  <conditionalFormatting sqref="F31:G31">
    <cfRule type="containsText" dxfId="21" priority="15" operator="containsText" text="Please provide the Start Date of this work to proceed with the claim">
      <formula>NOT(ISERROR(SEARCH("Please provide the Start Date of this work to proceed with the claim",F31)))</formula>
    </cfRule>
  </conditionalFormatting>
  <conditionalFormatting sqref="F31:G32">
    <cfRule type="containsText" dxfId="20" priority="44" operator="containsText" text="Claim cannot be processed without it">
      <formula>NOT(ISERROR(SEARCH("Claim cannot be processed without it",F31)))</formula>
    </cfRule>
  </conditionalFormatting>
  <conditionalFormatting sqref="F32:H32">
    <cfRule type="containsText" dxfId="19" priority="14" operator="containsText" text="Please provide the End Date of this work to proceed with the claim">
      <formula>NOT(ISERROR(SEARCH("Please provide the End Date of this work to proceed with the claim",F32)))</formula>
    </cfRule>
  </conditionalFormatting>
  <conditionalFormatting sqref="H22">
    <cfRule type="containsText" dxfId="18" priority="17" operator="containsText" text="Date of Birth is mandatory if your payment must be processed via payroll. If you carried out some or all of your duties in Ireland, then the payment must be processed via payroll">
      <formula>NOT(ISERROR(SEARCH("Date of Birth is mandatory if your payment must be processed via payroll. If you carried out some or all of your duties in Ireland, then the payment must be processed via payroll",H22)))</formula>
    </cfRule>
  </conditionalFormatting>
  <conditionalFormatting sqref="H26">
    <cfRule type="containsText" dxfId="17" priority="18" operator="containsText" text="PRSI">
      <formula>NOT(ISERROR(SEARCH("PRSI",H26)))</formula>
    </cfRule>
  </conditionalFormatting>
  <conditionalFormatting sqref="H31">
    <cfRule type="containsText" dxfId="16" priority="19" operator="containsText" text="Please provide the Start Date of this work to proceed with the claim ">
      <formula>NOT(ISERROR(SEARCH("Please provide the Start Date of this work to proceed with the claim ",H31)))</formula>
    </cfRule>
  </conditionalFormatting>
  <conditionalFormatting sqref="H39">
    <cfRule type="containsText" dxfId="15" priority="3" operator="containsText" text="Please review your entry to ensure that the total number of days spent physically in Ireland (including travel) and the number of days worked outside Ireland do not exceed the total number of days worked">
      <formula>NOT(ISERROR(SEARCH("Please review your entry to ensure that the total number of days spent physically in Ireland (including travel) and the number of days worked outside Ireland do not exceed the total number of days worked",H39)))</formula>
    </cfRule>
    <cfRule type="containsText" dxfId="14" priority="41" operator="containsText" text="The combined number of days worked in the Republic of Ireland (including travel) and the number of days worked outside of the Republic of Ireland should not exceed the total number of days worked by the external examiner">
      <formula>NOT(ISERROR(SEARCH("The combined number of days worked in the Republic of Ireland (including travel) and the number of days worked outside of the Republic of Ireland should not exceed the total number of days worked by the external examiner",H39)))</formula>
    </cfRule>
    <cfRule type="cellIs" dxfId="13" priority="84" operator="equal">
      <formula>"PhD examiners are entitled to an examination fee of €216.00 only"</formula>
    </cfRule>
  </conditionalFormatting>
  <conditionalFormatting sqref="H39:H42">
    <cfRule type="cellIs" dxfId="12" priority="85" operator="equal">
      <formula>"Can't Claim Extern Examiner Fee if paid for PhD Examiner Fee"</formula>
    </cfRule>
  </conditionalFormatting>
  <conditionalFormatting sqref="H46:H47">
    <cfRule type="containsText" dxfId="11" priority="13" operator="containsText" text="How to know if you are resident for tax purposes">
      <formula>NOT(ISERROR(SEARCH("How to know if you are resident for tax purposes",H46)))</formula>
    </cfRule>
  </conditionalFormatting>
  <conditionalFormatting sqref="H24:I24">
    <cfRule type="containsText" dxfId="10" priority="4" operator="containsText" text="Please enter your PPS Number if you answer Yes to Q.1 &amp; Q.3">
      <formula>NOT(ISERROR(SEARCH("Please enter your PPS Number if you answer Yes to Q.1 &amp; Q.3",H24)))</formula>
    </cfRule>
  </conditionalFormatting>
  <conditionalFormatting sqref="H40:I42">
    <cfRule type="containsText" dxfId="9" priority="43" operator="containsText" text="Can't Claim Extern Examiner Fee if paid for PhD/MD Examiner Fee">
      <formula>NOT(ISERROR(SEARCH("Can't Claim Extern Examiner Fee if paid for PhD/MD Examiner Fee",H40)))</formula>
    </cfRule>
  </conditionalFormatting>
  <conditionalFormatting sqref="I8">
    <cfRule type="containsText" dxfId="8" priority="11" operator="containsText" text="New employees, a Unique Payroll ID will be assigned. Proceed to Step 2">
      <formula>NOT(ISERROR(SEARCH("New employees, a Unique Payroll ID will be assigned. Proceed to Step 2",I8)))</formula>
    </cfRule>
    <cfRule type="containsText" dxfId="7" priority="12" operator="containsText" text="Enter your University of Galway Payroll ID number">
      <formula>NOT(ISERROR(SEARCH("Enter your University of Galway Payroll ID number",I8)))</formula>
    </cfRule>
  </conditionalFormatting>
  <conditionalFormatting sqref="I9">
    <cfRule type="containsText" dxfId="6" priority="9" operator="containsText" text="Q.6 Select the correct answer">
      <formula>NOT(ISERROR(SEARCH("Q.6 Select the correct answer",I9)))</formula>
    </cfRule>
    <cfRule type="containsText" dxfId="5" priority="10" operator="containsText" text="Skip Q.5 and Q.6 and go to step 2">
      <formula>NOT(ISERROR(SEARCH("Skip Q.5 and Q.6 and go to step 2",I9)))</formula>
    </cfRule>
  </conditionalFormatting>
  <conditionalFormatting sqref="J40:J42">
    <cfRule type="cellIs" dxfId="4" priority="39" operator="equal">
      <formula>"PhD examiners are entitled to an examination fee of €216.00 only"</formula>
    </cfRule>
    <cfRule type="cellIs" dxfId="3" priority="40" operator="equal">
      <formula>"Can't Claim Extern Examiner Fee if paid for PhD Examiner Fee"</formula>
    </cfRule>
  </conditionalFormatting>
  <conditionalFormatting sqref="J40:K42">
    <cfRule type="containsText" dxfId="2" priority="2" operator="containsText" text="Please review your entry to ensure that the total number of days spent physically in Ireland (including travel) and the number of days worked outside Ireland do not exceed the total number of days worked">
      <formula>NOT(ISERROR(SEARCH("Please review your entry to ensure that the total number of days spent physically in Ireland (including travel) and the number of days worked outside Ireland do not exceed the total number of days worked",J40)))</formula>
    </cfRule>
    <cfRule type="containsText" dxfId="1" priority="36" operator="containsText" text="The combined number of days worked in the Republic of Ireland (including travel) and the number of days worked outside of the Republic of Ireland should not exceed the total number of days worked by the external examiner">
      <formula>NOT(ISERROR(SEARCH("The combined number of days worked in the Republic of Ireland (including travel) and the number of days worked outside of the Republic of Ireland should not exceed the total number of days worked by the external examiner",J40)))</formula>
    </cfRule>
    <cfRule type="containsText" dxfId="0" priority="35" operator="containsText" text="The combined number of days worked in the Republic of Ireland (including travel) and the number of days worked outside of the Republic of Ireland should not exceed the total number of days worked by the external examiner">
      <formula>NOT(ISERROR(SEARCH("The combined number of days worked in the Republic of Ireland (including travel) and the number of days worked outside of the Republic of Ireland should not exceed the total number of days worked by the external examiner",J40)))</formula>
    </cfRule>
  </conditionalFormatting>
  <dataValidations xWindow="883" yWindow="541" count="13">
    <dataValidation type="date" allowBlank="1" showInputMessage="1" showErrorMessage="1" error="Date Format DD-MMM-YY" prompt="Please input the date the work was undertaken (DD-MMM-YY)._x000a__x000a_DO NOT INPUT A DATE RANGE" sqref="C32 C31:E31" xr:uid="{00000000-0002-0000-0000-000000000000}">
      <formula1>43466</formula1>
      <formula2>73050</formula2>
    </dataValidation>
    <dataValidation type="textLength" allowBlank="1" showInputMessage="1" showErrorMessage="1" errorTitle="Must be 7 digits &amp; 1 or 2 letter" error="A PPS number must have 7 numbers followed by 1 or 2 letters. Check Social Welfare or Revenue documents for this number." promptTitle="Mandatory for Tax Residents" prompt="A PPS number is mandatory for Tax Residents to ensure they are reported to Revenue and taxed correctly under this number. Non-Tax Residents with no PPS number - please see further information on link in Step 1, Q.3" sqref="B24" xr:uid="{00000000-0002-0000-0000-000001000000}">
      <formula1>8</formula1>
      <formula2>9</formula2>
    </dataValidation>
    <dataValidation type="date" allowBlank="1" showInputMessage="1" showErrorMessage="1" errorTitle="DOB" error="Date Format DD-MMM-YY._x000a__x000a_Date of Birth cannot be in the future." promptTitle="Date of Birth needed for Payroll" prompt="Date of Birth is mandatory if your payment must be processed via payroll. If you carried out some or all of your duties in Ireland then the payment must be processed via payroll." sqref="B23:C23" xr:uid="{00000000-0002-0000-0000-000002000000}">
      <formula1>7306</formula1>
      <formula2>TODAY()</formula2>
    </dataValidation>
    <dataValidation allowBlank="1" showInputMessage="1" showErrorMessage="1" promptTitle="Important Note" prompt="Please ensure that your bank accepts international payments" sqref="E16" xr:uid="{00000000-0002-0000-0000-000003000000}"/>
    <dataValidation allowBlank="1" showInputMessage="1" showErrorMessage="1" promptTitle="Important Note:" prompt="Please ensure that your bank accepts international payments" sqref="E17:E19" xr:uid="{00000000-0002-0000-0000-000004000000}"/>
    <dataValidation allowBlank="1" showInputMessage="1" showErrorMessage="1" promptTitle="Important Note:" prompt="Please ensure that your bank accepts international payments_x000a_" sqref="E20" xr:uid="{00000000-0002-0000-0000-000005000000}"/>
    <dataValidation allowBlank="1" showInputMessage="1" showErrorMessage="1" promptTitle="Important Note: " prompt="Please ensure that your bank accepts international payments_x000a_" sqref="E21" xr:uid="{00000000-0002-0000-0000-000006000000}"/>
    <dataValidation allowBlank="1" showInputMessage="1" showErrorMessage="1" promptTitle="Important Note: " prompt="Please ensure that your bank accepts international payments" sqref="E22:E23" xr:uid="{00000000-0002-0000-0000-000007000000}"/>
    <dataValidation type="date" operator="lessThanOrEqual" allowBlank="1" showInputMessage="1" showErrorMessage="1" errorTitle="Can’t enter future dates" error="Can’t enter future dates and you must only enter one per line_x000a__x000a_Date Format DD-MMM-YY_x000a__x000a_" promptTitle="Dates must be on or before today" prompt="The work dates entered on this form must be on or before todays date as you can’ claim for future dates._x000a__x000a_Please input the date for expenses (DD-MMM-YY)._x000a__x000a_Only one date should be entered per line._x000a_DO NOT INPUT A DATE RANGE_x000a_" sqref="B51:B53 D51:D53 B49" xr:uid="{00000000-0002-0000-0000-000008000000}">
      <formula1>TODAY()</formula1>
    </dataValidation>
    <dataValidation allowBlank="1" showInputMessage="1" showErrorMessage="1" promptTitle="Non SEPA Bank accounts" prompt="Non SEPA Bank accounts: Please ensure that your bank accepts international payments and if there are any additional fees associated with these payments that could be deducted from the employee's payment." sqref="D26" xr:uid="{00000000-0002-0000-0000-000009000000}"/>
    <dataValidation allowBlank="1" showInputMessage="1" showErrorMessage="1" promptTitle="Populate automatically - Step 2" sqref="F29:F30" xr:uid="{00000000-0002-0000-0000-00000A000000}"/>
    <dataValidation type="custom" operator="equal" allowBlank="1" showInputMessage="1" showErrorMessage="1" errorTitle="Must be 6 digits" error="Payroll ID must be a 6-digit number" promptTitle="Enter Payroll ID Number" prompt="If you were paid before via University of Galway payroll, your payroll ID number is required for payment." sqref="E8:G8" xr:uid="{00000000-0002-0000-0000-00000B000000}">
      <formula1>AND(LEN(E8)=6, ISNUMBER(VALUE(E8)))</formula1>
    </dataValidation>
    <dataValidation type="whole" operator="lessThan" allowBlank="1" showInputMessage="1" showErrorMessage="1" promptTitle="Enter the number of days worked" prompt="Please enter the number of days worked, including both the days worked in the Ireland (including travel) and the days worked in your home country (outside Ireland). Ensure that the entered number corresponds to the actual total number of days worked." sqref="C39:C42" xr:uid="{00000000-0002-0000-0000-00000C000000}">
      <formula1>101</formula1>
    </dataValidation>
  </dataValidations>
  <hyperlinks>
    <hyperlink ref="E64" r:id="rId1" display="payroll@nuigalway.ie" xr:uid="{00000000-0004-0000-0000-000000000000}"/>
    <hyperlink ref="E65" r:id="rId2" xr:uid="{00000000-0004-0000-0000-000001000000}"/>
    <hyperlink ref="E78:G78" r:id="rId3" display="Click this link for payslip" xr:uid="{00000000-0004-0000-0000-000002000000}"/>
    <hyperlink ref="E64:G64" r:id="rId4" display="timesheets.bureau@universityofgalway.ie" xr:uid="{00000000-0004-0000-0000-000003000000}"/>
    <hyperlink ref="B6:D6" r:id="rId5" display="https://www.universityofgalway.ie/payroll/externalexaminersprogrammereviewerssubjectspecialists/non-taxresidentcampusvisitors/howtoapplyforappsn/" xr:uid="{00000000-0004-0000-0000-000004000000}"/>
    <hyperlink ref="B47:G47" r:id="rId6" display="All travel receipts must be retained by the approver for auditing purposes. The approver will need to ensure all receipts are provided and in line with QA304 University T&amp;S Policy for visitors" xr:uid="{00000000-0004-0000-0000-000005000000}"/>
    <hyperlink ref="E70:G70" r:id="rId7" display="Guidance for tax residents is outlined on this link" xr:uid="{00000000-0004-0000-0000-000006000000}"/>
    <hyperlink ref="E69:G69" r:id="rId8" display="Click here for &quot;How to know if you are resident for tax purposes&quot;" xr:uid="{00000000-0004-0000-0000-000007000000}"/>
    <hyperlink ref="E71:G71" r:id="rId9" display="Guidance for non-tax residents is outlined on this link" xr:uid="{00000000-0004-0000-0000-000008000000}"/>
    <hyperlink ref="E75:G75" r:id="rId10" display="QA304 University Travel &amp; Subsistence Policy for Visitors" xr:uid="{00000000-0004-0000-0000-000009000000}"/>
    <hyperlink ref="E76:G76" r:id="rId11" display="XE Currency Converter" xr:uid="{00000000-0004-0000-0000-00000A000000}"/>
    <hyperlink ref="E77:G77" r:id="rId12" display="Your Bank Account Details" xr:uid="{00000000-0004-0000-0000-00000B000000}"/>
    <hyperlink ref="A11:G11" r:id="rId13" tooltip="External Examiner Office " display="mailto:externalexaminers@universityofgalway.ie?subject=externalexaminers@universityofgalway.ie" xr:uid="{00000000-0004-0000-0000-00000C000000}"/>
    <hyperlink ref="I4" r:id="rId14" xr:uid="{00000000-0004-0000-0000-00000D000000}"/>
    <hyperlink ref="I5" r:id="rId15" display="https://www.universityofgalway.ie/payroll/externalexaminersprogrammereviewerssubjectspecialists/non-taxresidentcampusvisitors/howtoapplyforappsn/" xr:uid="{00000000-0004-0000-0000-00000E000000}"/>
    <hyperlink ref="I7" r:id="rId16" xr:uid="{00000000-0004-0000-0000-00000F000000}"/>
    <hyperlink ref="I6" r:id="rId17" xr:uid="{00000000-0004-0000-0000-000010000000}"/>
    <hyperlink ref="D15:G15" r:id="rId18" display="Bank Details: SEPA (Single Euro Payments Area) &amp; Revolut (note 8)" xr:uid="{00000000-0004-0000-0000-000011000000}"/>
  </hyperlinks>
  <printOptions horizontalCentered="1"/>
  <pageMargins left="0.70866141732283472" right="0.70866141732283472" top="0.74803149606299213" bottom="0.74803149606299213" header="0.31496062992125984" footer="0.31496062992125984"/>
  <pageSetup scale="45" fitToHeight="2" orientation="portrait" r:id="rId19"/>
  <drawing r:id="rId20"/>
  <extLst>
    <ext xmlns:x14="http://schemas.microsoft.com/office/spreadsheetml/2009/9/main" uri="{78C0D931-6437-407d-A8EE-F0AAD7539E65}">
      <x14:conditionalFormattings>
        <x14:conditionalFormatting xmlns:xm="http://schemas.microsoft.com/office/excel/2006/main">
          <x14:cfRule type="cellIs" priority="81" operator="equal" id="{04527B53-9E0A-411E-A506-C26B18726FD0}">
            <xm:f>Sheet1!$E$39</xm:f>
            <x14:dxf>
              <font>
                <b/>
                <i val="0"/>
                <u/>
                <color auto="1"/>
              </font>
              <fill>
                <patternFill>
                  <bgColor rgb="FFFF0000"/>
                </patternFill>
              </fill>
            </x14:dxf>
          </x14:cfRule>
          <x14:cfRule type="cellIs" priority="80" operator="equal" id="{20B6CCFC-B24F-4336-9737-1AB54B9AFEC0}">
            <xm:f>Sheet1!$E$37</xm:f>
            <x14:dxf>
              <font>
                <b/>
                <i val="0"/>
                <u/>
              </font>
              <fill>
                <patternFill>
                  <bgColor rgb="FF00D27D"/>
                </patternFill>
              </fill>
            </x14:dxf>
          </x14:cfRule>
          <x14:cfRule type="cellIs" priority="68" operator="equal" id="{483FC81E-70EF-4106-A28E-73DA95E0F7BF}">
            <xm:f>Sheet1!$E$38</xm:f>
            <x14:dxf>
              <fill>
                <patternFill>
                  <bgColor rgb="FF00B050"/>
                </patternFill>
              </fill>
            </x14:dxf>
          </x14:cfRule>
          <xm:sqref>A10 A12:G12</xm:sqref>
        </x14:conditionalFormatting>
      </x14:conditionalFormattings>
    </ext>
    <ext xmlns:x14="http://schemas.microsoft.com/office/spreadsheetml/2009/9/main" uri="{CCE6A557-97BC-4b89-ADB6-D9C93CAAB3DF}">
      <x14:dataValidations xmlns:xm="http://schemas.microsoft.com/office/excel/2006/main" xWindow="883" yWindow="541" count="10">
        <x14:dataValidation type="list" allowBlank="1" showInputMessage="1" showErrorMessage="1" xr:uid="{00000000-0002-0000-0000-00000D000000}">
          <x14:formula1>
            <xm:f>Sheet1!$B$2:$B$4</xm:f>
          </x14:formula1>
          <xm:sqref>E4</xm:sqref>
        </x14:dataValidation>
        <x14:dataValidation type="list" allowBlank="1" showInputMessage="1" showErrorMessage="1" xr:uid="{00000000-0002-0000-0000-00000E000000}">
          <x14:formula1>
            <xm:f>Sheet1!$B$22:$B$24</xm:f>
          </x14:formula1>
          <xm:sqref>E7</xm:sqref>
        </x14:dataValidation>
        <x14:dataValidation type="list" allowBlank="1" showInputMessage="1" showErrorMessage="1" xr:uid="{00000000-0002-0000-0000-00000F000000}">
          <x14:formula1>
            <xm:f>Sheet1!$B$9:$B$11</xm:f>
          </x14:formula1>
          <xm:sqref>E5</xm:sqref>
        </x14:dataValidation>
        <x14:dataValidation type="list" allowBlank="1" showInputMessage="1" showErrorMessage="1" xr:uid="{00000000-0002-0000-0000-000010000000}">
          <x14:formula1>
            <xm:f>Sheet1!$B$16:$B$18</xm:f>
          </x14:formula1>
          <xm:sqref>E6</xm:sqref>
        </x14:dataValidation>
        <x14:dataValidation type="list" operator="equal" allowBlank="1" showInputMessage="1" showErrorMessage="1" errorTitle="Must be 6 digits" error="Must be 6 digits" promptTitle="For existing" xr:uid="{00000000-0002-0000-0000-000011000000}">
          <x14:formula1>
            <xm:f>Sheet1!$B$32:$B$34</xm:f>
          </x14:formula1>
          <xm:sqref>E9</xm:sqref>
        </x14:dataValidation>
        <x14:dataValidation type="list" allowBlank="1" showInputMessage="1" showErrorMessage="1" xr:uid="{00000000-0002-0000-0000-000012000000}">
          <x14:formula1>
            <xm:f>Sheet1!$B$39:$B$42</xm:f>
          </x14:formula1>
          <xm:sqref>B26</xm:sqref>
        </x14:dataValidation>
        <x14:dataValidation type="custom" allowBlank="1" showInputMessage="1" showErrorMessage="1" errorTitle=" Not Applicable" error="This entry is only applicable to individuals who are Irish Tax Residents or have travelled to Ireland to carry out duties. Please refer to Q1 &amp; Q2.  " xr:uid="{00000000-0002-0000-0000-000013000000}">
          <x14:formula1>
            <xm:f>IF($E$5=Sheet1!$B$10, IF(C39&lt;=(D39+E39), D39, C39-D39), 0)</xm:f>
          </x14:formula1>
          <xm:sqref>D39:D41</xm:sqref>
        </x14:dataValidation>
        <x14:dataValidation type="custom" allowBlank="1" showInputMessage="1" showErrorMessage="1" errorTitle="Total number of days worked" error="If you are an Irish Tax Resident, you can't claim days performed outside country (Q.1.). Total number of days physically spent in IRL (incl.travel) and number of days worked outside IRL should not exceed total worked days" xr:uid="{00000000-0002-0000-0000-000014000000}">
          <x14:formula1>
            <xm:f>IF($E$5=Sheet1!$B$10, IF(C39&lt;=(D39+E39), E39, C39-D39), 0)</xm:f>
          </x14:formula1>
          <xm:sqref>E39:E42</xm:sqref>
        </x14:dataValidation>
        <x14:dataValidation type="custom" allowBlank="1" showInputMessage="1" showErrorMessage="1" errorTitle="Not Applicable" error="This entry is only applicable to individuals who are Irish Tax Residents or have travelled to Ireland to carry out duties. Please refer to Q1 &amp; Q2.  " xr:uid="{00000000-0002-0000-0000-000015000000}">
          <x14:formula1>
            <xm:f>IF($E$5=Sheet1!$B$10, IF(C42&lt;=(D42+E42), D42, C42-D42), 0)</xm:f>
          </x14:formula1>
          <xm:sqref>D42</xm:sqref>
        </x14:dataValidation>
        <x14:dataValidation type="custom" operator="equal" allowBlank="1" errorTitle="Must be 6 digits" error="Payroll ID must be a 6-digit number" promptTitle="Enter Payroll ID Number" prompt="If you were paid before via University of Galway payroll, your payroll ID number is required for payment." xr:uid="{00000000-0002-0000-0000-000016000000}">
          <x14:formula1>
            <xm:f>IF(E7=Sheet1!B23, "Please enter Payroll ID", "")</xm:f>
          </x14:formula1>
          <xm:sqref>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53"/>
  <sheetViews>
    <sheetView topLeftCell="A19" zoomScale="70" zoomScaleNormal="70" workbookViewId="0">
      <selection activeCell="A38" sqref="A38:XFD38"/>
    </sheetView>
  </sheetViews>
  <sheetFormatPr defaultRowHeight="15.75" x14ac:dyDescent="0.3"/>
  <cols>
    <col min="1" max="1" width="14.109375" customWidth="1"/>
    <col min="2" max="2" width="72.77734375" bestFit="1" customWidth="1"/>
    <col min="3" max="3" width="47.21875" bestFit="1" customWidth="1"/>
    <col min="4" max="4" width="61.6640625" style="20" bestFit="1" customWidth="1"/>
    <col min="5" max="5" width="55.6640625" bestFit="1" customWidth="1"/>
  </cols>
  <sheetData>
    <row r="1" spans="1:5" ht="17.25" thickBot="1" x14ac:dyDescent="0.35">
      <c r="A1" t="s">
        <v>57</v>
      </c>
      <c r="B1" s="23" t="str">
        <f>Form!B4</f>
        <v>Are you a resident in Ireland for Tax purposes? (Note 2)</v>
      </c>
      <c r="D1" s="20" t="s">
        <v>50</v>
      </c>
    </row>
    <row r="2" spans="1:5" x14ac:dyDescent="0.3">
      <c r="B2" t="s">
        <v>51</v>
      </c>
      <c r="D2" s="20">
        <f>IF(OR(B3=Form!E4,B4=Form!E4),1,0)</f>
        <v>0</v>
      </c>
    </row>
    <row r="3" spans="1:5" x14ac:dyDescent="0.3">
      <c r="A3" t="s">
        <v>63</v>
      </c>
      <c r="B3" t="s">
        <v>47</v>
      </c>
    </row>
    <row r="4" spans="1:5" x14ac:dyDescent="0.3">
      <c r="A4" t="s">
        <v>64</v>
      </c>
      <c r="B4" t="s">
        <v>42</v>
      </c>
    </row>
    <row r="7" spans="1:5" ht="16.5" thickBot="1" x14ac:dyDescent="0.35"/>
    <row r="8" spans="1:5" ht="16.5" customHeight="1" thickBot="1" x14ac:dyDescent="0.35">
      <c r="A8" t="s">
        <v>58</v>
      </c>
      <c r="B8" s="13" t="str">
        <f>Form!B5</f>
        <v>Did you travel to Ireland to carry out any duties?</v>
      </c>
    </row>
    <row r="9" spans="1:5" x14ac:dyDescent="0.3">
      <c r="B9" t="str">
        <f>IF(Form!$E$4=B3,"This question is not applicable",C9)</f>
        <v>Click here and select from drop down list</v>
      </c>
      <c r="C9" t="s">
        <v>51</v>
      </c>
      <c r="D9" s="20">
        <f>IF(OR(C10=Form!E5,C11=Form!E5,"This question is not applicable"=Form!E5),1,(IF(Form!E4=B3,1,0)))</f>
        <v>0</v>
      </c>
    </row>
    <row r="10" spans="1:5" x14ac:dyDescent="0.3">
      <c r="A10" t="s">
        <v>64</v>
      </c>
      <c r="B10" t="str">
        <f>IF(Form!$E$4=B3," ",C10)</f>
        <v>Yes (Answer Q.3)</v>
      </c>
      <c r="C10" t="s">
        <v>43</v>
      </c>
      <c r="E10" s="20"/>
    </row>
    <row r="11" spans="1:5" x14ac:dyDescent="0.3">
      <c r="A11" t="s">
        <v>65</v>
      </c>
      <c r="B11" t="str">
        <f>IF(Form!$E$4=B3," ",C11)</f>
        <v>No (Skip Q.3 to Q.6 - Go to Step 2)</v>
      </c>
      <c r="C11" t="s">
        <v>66</v>
      </c>
      <c r="E11" s="20"/>
    </row>
    <row r="12" spans="1:5" x14ac:dyDescent="0.3">
      <c r="E12" s="20"/>
    </row>
    <row r="13" spans="1:5" x14ac:dyDescent="0.3">
      <c r="E13" s="20"/>
    </row>
    <row r="14" spans="1:5" ht="16.5" thickBot="1" x14ac:dyDescent="0.35">
      <c r="E14" s="20"/>
    </row>
    <row r="15" spans="1:5" ht="51.75" customHeight="1" thickBot="1" x14ac:dyDescent="0.35">
      <c r="A15" t="s">
        <v>59</v>
      </c>
      <c r="B15" s="14" t="str">
        <f>Form!B6</f>
        <v>If you are not an Irish Tax Resident, do you have an Irish PPS number? (Note 3)</v>
      </c>
      <c r="E15" s="20"/>
    </row>
    <row r="16" spans="1:5" x14ac:dyDescent="0.3">
      <c r="B16" t="str">
        <f>IF(OR(Form!$E$4=B3,Form!$E$5=C11),"This question is not applicable",C9)</f>
        <v>Click here and select from drop down list</v>
      </c>
      <c r="C16" t="s">
        <v>51</v>
      </c>
      <c r="D16" s="20">
        <f>IF(OR(B16="This question is not applicable",Form!E6=C17,Form!E6=Sheet1!C18),1,0)</f>
        <v>0</v>
      </c>
      <c r="E16" s="20"/>
    </row>
    <row r="17" spans="1:4" x14ac:dyDescent="0.3">
      <c r="A17" t="s">
        <v>64</v>
      </c>
      <c r="B17" t="str">
        <f>IF(OR(Form!$E$4=B3,Form!$E$5=C11)," ",C17)</f>
        <v>Yes (Answer Q.4)</v>
      </c>
      <c r="C17" t="s">
        <v>45</v>
      </c>
    </row>
    <row r="18" spans="1:4" x14ac:dyDescent="0.3">
      <c r="A18" t="s">
        <v>64</v>
      </c>
      <c r="B18" t="str">
        <f>IF(OR(Form!$E$4=B3,Form!$E$5=C11)," ",C18)</f>
        <v>No (I don't wish to apply for a PPSN - Answer Q.4)</v>
      </c>
      <c r="C18" t="s">
        <v>46</v>
      </c>
    </row>
    <row r="20" spans="1:4" ht="16.5" thickBot="1" x14ac:dyDescent="0.35"/>
    <row r="21" spans="1:4" ht="32.25" thickBot="1" x14ac:dyDescent="0.35">
      <c r="A21" t="s">
        <v>60</v>
      </c>
      <c r="B21" s="12" t="str">
        <f>Form!B7</f>
        <v>Have you previously been paid via Payroll at University of Galway? 
(This is only applicable if payment will be processed by payroll)</v>
      </c>
    </row>
    <row r="22" spans="1:4" x14ac:dyDescent="0.3">
      <c r="B22" t="str">
        <f>IF(Form!$E$5=C11,"This question is not applicable",C22)</f>
        <v>Click here and select from drop down list</v>
      </c>
      <c r="C22" t="s">
        <v>51</v>
      </c>
      <c r="D22" s="20">
        <f>IF(OR(B22="This question is not applicable",Form!E7=C23,Form!E7=Sheet1!C24),1,0)</f>
        <v>0</v>
      </c>
    </row>
    <row r="23" spans="1:4" x14ac:dyDescent="0.3">
      <c r="A23" t="s">
        <v>63</v>
      </c>
      <c r="B23" t="str">
        <f>IF(Form!$E$5=C11," ",C23)</f>
        <v>Yes (Answer Q.5 and Q.6)</v>
      </c>
      <c r="C23" t="s">
        <v>48</v>
      </c>
    </row>
    <row r="24" spans="1:4" x14ac:dyDescent="0.3">
      <c r="A24" t="s">
        <v>63</v>
      </c>
      <c r="B24" t="str">
        <f>IF(Form!$E$5=C11," ",C24)</f>
        <v>No (Skip Q.5 and Q.6 and go to step 2)</v>
      </c>
      <c r="C24" t="s">
        <v>49</v>
      </c>
    </row>
    <row r="26" spans="1:4" ht="16.5" thickBot="1" x14ac:dyDescent="0.35"/>
    <row r="27" spans="1:4" ht="36.75" customHeight="1" thickBot="1" x14ac:dyDescent="0.35">
      <c r="A27" t="s">
        <v>61</v>
      </c>
      <c r="B27" s="26" t="str">
        <f>Form!B8</f>
        <v>If YES to Q.4, You must enter your University of Galway payroll ID number as this is required to process your payment.</v>
      </c>
    </row>
    <row r="28" spans="1:4" x14ac:dyDescent="0.3">
      <c r="A28" t="s">
        <v>63</v>
      </c>
      <c r="D28" s="20">
        <f>IF(AND(Form!E7=Sheet1!B23,Form!E8&gt;99),1,IF(OR(B22="This question is not applicable",Form!E7=Sheet1!B24),1,0))</f>
        <v>0</v>
      </c>
    </row>
    <row r="30" spans="1:4" ht="16.5" thickBot="1" x14ac:dyDescent="0.35"/>
    <row r="31" spans="1:4" ht="47.25" thickBot="1" x14ac:dyDescent="0.35">
      <c r="A31" t="s">
        <v>62</v>
      </c>
      <c r="B31" s="12" t="str">
        <f>Form!B9</f>
        <v>Please confirm if your personal details need to be amended since your last payment? (Step 2 will need to be completed in full if you will be paid by Accounts Payable or it's the first time you are set up by Payroll)</v>
      </c>
    </row>
    <row r="32" spans="1:4" x14ac:dyDescent="0.3">
      <c r="A32" t="s">
        <v>63</v>
      </c>
      <c r="B32" s="25" t="str">
        <f>IF(OR(Form!E5=B11,Form!E7=Sheet1!B24),"This question is not applicable",C32)</f>
        <v>Click here and select from drop down list</v>
      </c>
      <c r="C32" t="s">
        <v>51</v>
      </c>
      <c r="D32" s="20">
        <f>IF(OR(B32="This question is not applicable",Form!E9=C33,Form!E9=Sheet1!C34),1,0)</f>
        <v>0</v>
      </c>
    </row>
    <row r="33" spans="2:5" x14ac:dyDescent="0.3">
      <c r="B33" s="25" t="str">
        <f>IF(B32=C32,C33," ")</f>
        <v>Yes - Only enter details that have changed in step 2</v>
      </c>
      <c r="C33" t="s">
        <v>68</v>
      </c>
    </row>
    <row r="34" spans="2:5" x14ac:dyDescent="0.3">
      <c r="B34" s="25" t="str">
        <f>IF(B32=C32,C34," ")</f>
        <v>No - Go to step 3 as no changes to my personal and bank details</v>
      </c>
      <c r="C34" t="s">
        <v>78</v>
      </c>
    </row>
    <row r="35" spans="2:5" x14ac:dyDescent="0.3">
      <c r="D35" s="24">
        <f>D2+D9+D16+D22+D28+D32</f>
        <v>0</v>
      </c>
      <c r="E35" t="s">
        <v>70</v>
      </c>
    </row>
    <row r="37" spans="2:5" ht="48.75" thickBot="1" x14ac:dyDescent="0.35">
      <c r="D37" s="27" t="str">
        <f>IF(AND(Form!E5=B11, D35=6), E37, IF(OR(Form!E4=B3, Form!E5=B10, D35=6), E38, E39))</f>
        <v>Please complete step 1 to determine the correct payment process (Accounts Payable or Payroll)</v>
      </c>
      <c r="E37" s="28" t="s">
        <v>107</v>
      </c>
    </row>
    <row r="38" spans="2:5" ht="48.75" thickBot="1" x14ac:dyDescent="0.35">
      <c r="B38" s="12" t="s">
        <v>56</v>
      </c>
      <c r="E38" s="28" t="s">
        <v>108</v>
      </c>
    </row>
    <row r="39" spans="2:5" ht="31.5" x14ac:dyDescent="0.3">
      <c r="B39" t="str">
        <f>IF($D$37=$E$37,"PRSI is not required for accounts payable office, please skip this question",C39)</f>
        <v>Click here and select from drop down list</v>
      </c>
      <c r="C39" t="s">
        <v>51</v>
      </c>
      <c r="E39" s="28" t="s">
        <v>71</v>
      </c>
    </row>
    <row r="40" spans="2:5" x14ac:dyDescent="0.3">
      <c r="B40" t="str">
        <f>IF($D$37=$E$37," ",C40)</f>
        <v>Class M (If your Irish income is less than 5% of your total worldwide income)</v>
      </c>
      <c r="C40" t="s">
        <v>53</v>
      </c>
    </row>
    <row r="41" spans="2:5" x14ac:dyDescent="0.3">
      <c r="B41" t="str">
        <f>IF($D$37=$E$37," ",C41)</f>
        <v>Class J (If your PRSI Class is D; B; C or H with another public sector employer)</v>
      </c>
      <c r="C41" t="s">
        <v>55</v>
      </c>
    </row>
    <row r="42" spans="2:5" x14ac:dyDescent="0.3">
      <c r="B42" t="str">
        <f>IF($D$37=$E$37," ",C42)</f>
        <v>Class A1 (For all other employees)</v>
      </c>
      <c r="C42" t="s">
        <v>54</v>
      </c>
    </row>
    <row r="51" spans="2:4" ht="48.75" thickBot="1" x14ac:dyDescent="0.35">
      <c r="B51" s="68" t="str">
        <f>IF(AND(Form!A10=C51,Form!A61=C51), D51, IF(OR(Form!A10=C52, Form!A61=C52),D52, ""))</f>
        <v/>
      </c>
      <c r="C51" s="28" t="s">
        <v>107</v>
      </c>
      <c r="D51" s="66" t="s">
        <v>116</v>
      </c>
    </row>
    <row r="52" spans="2:4" ht="48" x14ac:dyDescent="0.3">
      <c r="C52" s="28" t="s">
        <v>108</v>
      </c>
      <c r="D52" s="67" t="s">
        <v>117</v>
      </c>
    </row>
    <row r="53" spans="2:4" ht="31.5" x14ac:dyDescent="0.3">
      <c r="C53" s="28" t="s">
        <v>71</v>
      </c>
    </row>
  </sheetData>
  <hyperlinks>
    <hyperlink ref="B15" r:id="rId1" display="If you are not an Irish Tax Resident, do you have an Irish PPS number?" xr:uid="{00000000-0004-0000-0100-000000000000}"/>
    <hyperlink ref="D52" r:id="rId2" display="payroll@nuigalway.ie" xr:uid="{00000000-0004-0000-0100-000001000000}"/>
    <hyperlink ref="D51" r:id="rId3" display="ap@universityofgalway.ie" xr:uid="{00000000-0004-0000-0100-000002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4b99335e-5e91-42cb-a8e6-6331a9c856c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3FD4A2A9AE644F81C35BB43C934429" ma:contentTypeVersion="15" ma:contentTypeDescription="Create a new document." ma:contentTypeScope="" ma:versionID="5de210b2a9749e318a2d7e2156c0306f">
  <xsd:schema xmlns:xsd="http://www.w3.org/2001/XMLSchema" xmlns:xs="http://www.w3.org/2001/XMLSchema" xmlns:p="http://schemas.microsoft.com/office/2006/metadata/properties" xmlns:ns3="ad2f8f1c-9409-464f-99ac-821a93c90d4d" xmlns:ns4="4b99335e-5e91-42cb-a8e6-6331a9c856c7" targetNamespace="http://schemas.microsoft.com/office/2006/metadata/properties" ma:root="true" ma:fieldsID="b012af922955c07bb58104b44a816669" ns3:_="" ns4:_="">
    <xsd:import namespace="ad2f8f1c-9409-464f-99ac-821a93c90d4d"/>
    <xsd:import namespace="4b99335e-5e91-42cb-a8e6-6331a9c856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2f8f1c-9409-464f-99ac-821a93c90d4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99335e-5e91-42cb-a8e6-6331a9c856c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031620-0CD8-4AAE-8EC6-436B3D62EE6E}">
  <ds:schemaRefs>
    <ds:schemaRef ds:uri="http://schemas.microsoft.com/sharepoint/v3/contenttype/forms"/>
  </ds:schemaRefs>
</ds:datastoreItem>
</file>

<file path=customXml/itemProps2.xml><?xml version="1.0" encoding="utf-8"?>
<ds:datastoreItem xmlns:ds="http://schemas.openxmlformats.org/officeDocument/2006/customXml" ds:itemID="{9585DAC3-5577-4F92-BC50-C73326E4E765}">
  <ds:schemaRefs>
    <ds:schemaRef ds:uri="4b99335e-5e91-42cb-a8e6-6331a9c856c7"/>
    <ds:schemaRef ds:uri="http://schemas.microsoft.com/office/2006/documentManagement/types"/>
    <ds:schemaRef ds:uri="http://purl.org/dc/terms/"/>
    <ds:schemaRef ds:uri="http://www.w3.org/XML/1998/namespace"/>
    <ds:schemaRef ds:uri="ad2f8f1c-9409-464f-99ac-821a93c90d4d"/>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2874109A-42B7-4600-B951-C7AF6182F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2f8f1c-9409-464f-99ac-821a93c90d4d"/>
    <ds:schemaRef ds:uri="4b99335e-5e91-42cb-a8e6-6331a9c856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Sheet1</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Stachowiak, Natalia</dc:creator>
  <cp:lastModifiedBy>Stachowiak, Natalia</cp:lastModifiedBy>
  <dcterms:created xsi:type="dcterms:W3CDTF">2019-06-20T11:23:19Z</dcterms:created>
  <dcterms:modified xsi:type="dcterms:W3CDTF">2023-09-29T13:33:59Z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0x010100753FD4A2A9AE644F81C35BB43C934429</vt:lpwstr>
  </property>
</Properties>
</file>